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uret\Desktop\EJECUCION PRESUPUESTARIA\EJECUCION PRESUPUESTARIA SIGEF\"/>
    </mc:Choice>
  </mc:AlternateContent>
  <xr:revisionPtr revIDLastSave="0" documentId="13_ncr:1_{D1601C4F-41D5-463B-83C0-B1850D7A7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" i="3" l="1"/>
  <c r="P23" i="3"/>
  <c r="P24" i="3"/>
  <c r="P25" i="3"/>
  <c r="P26" i="3"/>
  <c r="P27" i="3"/>
  <c r="P28" i="3"/>
  <c r="P29" i="3"/>
  <c r="P22" i="3"/>
  <c r="P66" i="3"/>
  <c r="P56" i="3"/>
  <c r="P30" i="3"/>
  <c r="P67" i="3"/>
  <c r="P93" i="3"/>
  <c r="J93" i="3"/>
  <c r="P68" i="3"/>
  <c r="P61" i="3"/>
  <c r="P58" i="3"/>
  <c r="P57" i="3"/>
  <c r="P39" i="3"/>
  <c r="P38" i="3"/>
  <c r="P37" i="3"/>
  <c r="P36" i="3"/>
  <c r="P35" i="3"/>
  <c r="P34" i="3"/>
  <c r="P33" i="3"/>
  <c r="P32" i="3"/>
  <c r="P31" i="3"/>
  <c r="P21" i="3"/>
  <c r="P19" i="3"/>
  <c r="P18" i="3"/>
  <c r="P17" i="3"/>
  <c r="P16" i="3"/>
  <c r="P15" i="3"/>
  <c r="P71" i="3"/>
  <c r="C28" i="3"/>
  <c r="C29" i="3"/>
  <c r="C39" i="3"/>
  <c r="C27" i="3"/>
  <c r="H66" i="3"/>
  <c r="H56" i="3"/>
  <c r="H48" i="3"/>
  <c r="H40" i="3"/>
  <c r="H30" i="3"/>
  <c r="H20" i="3"/>
  <c r="H14" i="3"/>
  <c r="P62" i="3"/>
  <c r="P60" i="3"/>
  <c r="P59" i="3"/>
  <c r="C37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M40" i="3"/>
  <c r="N40" i="3"/>
  <c r="O40" i="3"/>
  <c r="E30" i="3"/>
  <c r="F30" i="3"/>
  <c r="G30" i="3"/>
  <c r="I30" i="3"/>
  <c r="J30" i="3"/>
  <c r="K30" i="3"/>
  <c r="L30" i="3"/>
  <c r="M30" i="3"/>
  <c r="N30" i="3"/>
  <c r="O30" i="3"/>
  <c r="F48" i="3"/>
  <c r="B14" i="3"/>
  <c r="C14" i="3"/>
  <c r="D20" i="3"/>
  <c r="C61" i="3"/>
  <c r="C56" i="3" s="1"/>
  <c r="C36" i="3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20" i="3" l="1"/>
  <c r="P78" i="3" s="1"/>
  <c r="H78" i="3"/>
  <c r="H93" i="3" s="1"/>
  <c r="P14" i="3"/>
  <c r="I13" i="3"/>
  <c r="H13" i="3"/>
  <c r="F78" i="3"/>
  <c r="F93" i="3" s="1"/>
  <c r="F13" i="3"/>
  <c r="C30" i="3"/>
  <c r="C20" i="3"/>
  <c r="C78" i="3" s="1"/>
  <c r="B78" i="3"/>
  <c r="B93" i="3" s="1"/>
  <c r="E78" i="3"/>
  <c r="E93" i="3" s="1"/>
  <c r="D78" i="3"/>
  <c r="D93" i="3" s="1"/>
  <c r="E13" i="3"/>
  <c r="D13" i="3"/>
  <c r="B13" i="3"/>
  <c r="C93" i="3" l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M78" i="3"/>
  <c r="J78" i="3"/>
  <c r="K78" i="3"/>
  <c r="G13" i="3"/>
  <c r="G93" i="3"/>
  <c r="P69" i="3" l="1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40" i="3" l="1"/>
  <c r="P48" i="3"/>
  <c r="P13" i="3" l="1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<sst xmlns="http://schemas.openxmlformats.org/spreadsheetml/2006/main" count="117" uniqueCount="117">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</sst>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$-540A]* #,##0.00_);_([$$-540A]* \(#,##0.00\);_([$$-540A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165" fontId="0" fillId="0" borderId="0" xfId="1" applyFont="1"/>
    <xf numFmtId="9" fontId="0" fillId="0" borderId="0" xfId="2" applyFont="1"/>
    <xf numFmtId="165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165" fontId="0" fillId="0" borderId="0" xfId="1" applyFont="1" applyAlignment="1">
      <alignment horizontal="right"/>
    </xf>
    <xf numFmtId="165" fontId="0" fillId="0" borderId="0" xfId="0" applyNumberForma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vertical="center" wrapText="1"/>
    </xf>
    <xf numFmtId="165" fontId="3" fillId="0" borderId="4" xfId="3" applyNumberFormat="1" applyFont="1" applyBorder="1"/>
    <xf numFmtId="165" fontId="3" fillId="0" borderId="1" xfId="3" applyNumberFormat="1" applyFont="1" applyBorder="1" applyAlignment="1">
      <alignment vertical="center" wrapText="1"/>
    </xf>
    <xf numFmtId="165" fontId="3" fillId="0" borderId="1" xfId="3" applyNumberFormat="1" applyFont="1" applyBorder="1"/>
    <xf numFmtId="165" fontId="3" fillId="0" borderId="2" xfId="3" applyNumberFormat="1" applyFont="1" applyBorder="1" applyAlignment="1">
      <alignment vertical="center" wrapText="1"/>
    </xf>
    <xf numFmtId="165" fontId="3" fillId="0" borderId="3" xfId="3" applyNumberFormat="1" applyFont="1" applyBorder="1" applyAlignment="1">
      <alignment vertical="center" wrapText="1"/>
    </xf>
    <xf numFmtId="165" fontId="3" fillId="0" borderId="0" xfId="3" applyNumberFormat="1" applyFont="1" applyBorder="1"/>
    <xf numFmtId="165" fontId="3" fillId="0" borderId="11" xfId="3" applyNumberFormat="1" applyFont="1" applyBorder="1" applyAlignment="1">
      <alignment vertical="center" wrapText="1"/>
    </xf>
    <xf numFmtId="165" fontId="1" fillId="0" borderId="12" xfId="3" applyNumberFormat="1" applyFont="1" applyBorder="1" applyAlignment="1">
      <alignment vertical="center" wrapText="1"/>
    </xf>
    <xf numFmtId="165" fontId="1" fillId="0" borderId="16" xfId="3" applyNumberFormat="1" applyFont="1" applyBorder="1" applyAlignment="1">
      <alignment vertical="center" wrapText="1"/>
    </xf>
    <xf numFmtId="165" fontId="1" fillId="0" borderId="13" xfId="3" applyNumberFormat="1" applyFont="1" applyBorder="1" applyAlignment="1">
      <alignment vertical="center" wrapText="1"/>
    </xf>
    <xf numFmtId="165" fontId="1" fillId="3" borderId="11" xfId="3" applyNumberFormat="1" applyFont="1" applyFill="1" applyBorder="1" applyAlignment="1">
      <alignment horizontal="center" vertical="center" wrapText="1"/>
    </xf>
    <xf numFmtId="165" fontId="1" fillId="0" borderId="3" xfId="3" applyNumberFormat="1" applyFont="1" applyBorder="1" applyAlignment="1">
      <alignment vertical="center" wrapText="1"/>
    </xf>
    <xf numFmtId="165" fontId="3" fillId="0" borderId="12" xfId="3" applyNumberFormat="1" applyFont="1" applyBorder="1"/>
    <xf numFmtId="165" fontId="3" fillId="0" borderId="16" xfId="3" applyNumberFormat="1" applyFont="1" applyBorder="1"/>
    <xf numFmtId="165" fontId="3" fillId="0" borderId="11" xfId="3" applyNumberFormat="1" applyFont="1" applyBorder="1"/>
    <xf numFmtId="165" fontId="3" fillId="0" borderId="17" xfId="3" applyNumberFormat="1" applyFont="1" applyBorder="1"/>
    <xf numFmtId="165" fontId="3" fillId="0" borderId="13" xfId="3" applyNumberFormat="1" applyFont="1" applyBorder="1"/>
    <xf numFmtId="165" fontId="3" fillId="0" borderId="3" xfId="3" applyNumberFormat="1" applyFont="1" applyBorder="1"/>
    <xf numFmtId="165" fontId="3" fillId="0" borderId="14" xfId="3" applyNumberFormat="1" applyFont="1" applyBorder="1"/>
    <xf numFmtId="165" fontId="1" fillId="3" borderId="3" xfId="3" applyNumberFormat="1" applyFont="1" applyFill="1" applyBorder="1" applyAlignment="1">
      <alignment vertical="center" wrapText="1"/>
    </xf>
    <xf numFmtId="165" fontId="3" fillId="0" borderId="7" xfId="3" applyNumberFormat="1" applyFont="1" applyBorder="1"/>
    <xf numFmtId="165" fontId="3" fillId="0" borderId="4" xfId="3" applyNumberFormat="1" applyFont="1" applyBorder="1" applyAlignment="1">
      <alignment vertical="center"/>
    </xf>
    <xf numFmtId="165" fontId="1" fillId="2" borderId="15" xfId="3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horizontal="left" vertical="center" wrapText="1"/>
    </xf>
    <xf numFmtId="165" fontId="3" fillId="0" borderId="4" xfId="3" applyNumberFormat="1" applyFont="1" applyFill="1" applyBorder="1"/>
    <xf numFmtId="165" fontId="3" fillId="0" borderId="1" xfId="3" applyNumberFormat="1" applyFont="1" applyFill="1" applyBorder="1"/>
    <xf numFmtId="165" fontId="3" fillId="0" borderId="0" xfId="3" applyNumberFormat="1" applyFont="1" applyFill="1" applyBorder="1"/>
    <xf numFmtId="165" fontId="3" fillId="0" borderId="1" xfId="3" applyNumberFormat="1" applyFont="1" applyFill="1" applyBorder="1" applyAlignment="1">
      <alignment vertical="center" wrapText="1"/>
    </xf>
    <xf numFmtId="165" fontId="3" fillId="0" borderId="3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vertical="center" wrapText="1"/>
    </xf>
    <xf numFmtId="165" fontId="3" fillId="0" borderId="2" xfId="3" applyNumberFormat="1" applyFont="1" applyFill="1" applyBorder="1" applyAlignment="1">
      <alignment vertical="center" wrapText="1"/>
    </xf>
    <xf numFmtId="165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43" fontId="0" fillId="0" borderId="0" xfId="0" applyNumberFormat="1"/>
    <xf numFmtId="4" fontId="0" fillId="0" borderId="4" xfId="0" applyNumberFormat="1" applyBorder="1"/>
    <xf numFmtId="165" fontId="1" fillId="0" borderId="18" xfId="3" applyNumberFormat="1" applyFont="1" applyFill="1" applyBorder="1" applyAlignment="1">
      <alignment horizontal="left" vertical="center" wrapText="1"/>
    </xf>
    <xf numFmtId="165" fontId="1" fillId="0" borderId="18" xfId="3" applyNumberFormat="1" applyFont="1" applyFill="1" applyBorder="1" applyAlignment="1">
      <alignment vertical="center" wrapText="1"/>
    </xf>
    <xf numFmtId="165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0" fontId="9" fillId="0" borderId="0" xfId="0" applyFont="1" applyAlignment="1">
      <alignment horizontal="left"/>
    </xf>
    <xf numFmtId="165" fontId="9" fillId="0" borderId="0" xfId="0" applyNumberFormat="1" applyFont="1" applyAlignment="1"/>
    <xf numFmtId="0" fontId="2" fillId="0" borderId="0" xfId="0" applyFont="1" applyAlignment="1">
      <alignment horizontal="left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165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76200</xdr:rowOff>
    </xdr:from>
    <xdr:to>
      <xdr:col>0</xdr:col>
      <xdr:colOff>2238375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38150"/>
          <a:ext cx="1234522" cy="10083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978695</xdr:colOff>
      <xdr:row>3</xdr:row>
      <xdr:rowOff>133350</xdr:rowOff>
    </xdr:from>
    <xdr:to>
      <xdr:col>9</xdr:col>
      <xdr:colOff>733425</xdr:colOff>
      <xdr:row>7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220" y="676275"/>
          <a:ext cx="112633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986663</xdr:colOff>
      <xdr:row>0</xdr:row>
      <xdr:rowOff>0</xdr:rowOff>
    </xdr:from>
    <xdr:to>
      <xdr:col>4</xdr:col>
      <xdr:colOff>542925</xdr:colOff>
      <xdr:row>4</xdr:row>
      <xdr:rowOff>6068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7644638" y="0"/>
          <a:ext cx="851662" cy="7299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topLeftCell="A76" zoomScale="80" zoomScaleNormal="80" zoomScaleSheetLayoutView="70" workbookViewId="0">
      <selection activeCell="G4" sqref="G4"/>
    </sheetView>
  </sheetViews>
  <sheetFormatPr baseColWidth="10" defaultColWidth="9.109375" defaultRowHeight="14.4" x14ac:dyDescent="0.3"/>
  <cols>
    <col min="1" max="1" width="62.5546875" customWidth="1"/>
    <col min="2" max="2" width="19.77734375" style="4" customWidth="1"/>
    <col min="3" max="3" width="14.88671875" style="4" bestFit="1" customWidth="1"/>
    <col min="4" max="4" width="18.88671875" style="4" customWidth="1"/>
    <col min="5" max="5" width="14.88671875" style="4" customWidth="1"/>
    <col min="6" max="6" width="14.88671875" style="4" bestFit="1" customWidth="1"/>
    <col min="7" max="7" width="16.77734375" style="4" customWidth="1"/>
    <col min="8" max="8" width="15.44140625" style="4" customWidth="1"/>
    <col min="9" max="9" width="20" style="4" customWidth="1"/>
    <col min="10" max="10" width="20.6640625" style="4" customWidth="1"/>
    <col min="11" max="11" width="7.6640625" style="4" hidden="1" customWidth="1"/>
    <col min="12" max="12" width="13" style="4" hidden="1" customWidth="1"/>
    <col min="13" max="13" width="9.21875" style="4" hidden="1" customWidth="1"/>
    <col min="14" max="14" width="12.5546875" style="4" hidden="1" customWidth="1"/>
    <col min="15" max="15" width="8.88671875" style="4" hidden="1" customWidth="1"/>
    <col min="16" max="16" width="18.44140625" style="4" customWidth="1"/>
    <col min="17" max="17" width="13.77734375" bestFit="1" customWidth="1"/>
    <col min="18" max="18" width="14.88671875" bestFit="1" customWidth="1"/>
    <col min="19" max="19" width="1.88671875" bestFit="1" customWidth="1"/>
    <col min="20" max="27" width="6" bestFit="1" customWidth="1"/>
    <col min="28" max="29" width="7" bestFit="1" customWidth="1"/>
  </cols>
  <sheetData>
    <row r="1" spans="1:29" x14ac:dyDescent="0.3">
      <c r="B1" s="23"/>
      <c r="C1" s="23"/>
      <c r="D1" s="2"/>
      <c r="E1" s="2"/>
    </row>
    <row r="2" spans="1:29" x14ac:dyDescent="0.3">
      <c r="B2" s="23"/>
      <c r="C2" s="23"/>
      <c r="D2" s="2"/>
      <c r="E2" s="2"/>
    </row>
    <row r="3" spans="1:29" x14ac:dyDescent="0.3">
      <c r="B3" s="23"/>
      <c r="C3" s="23"/>
      <c r="D3" s="2"/>
      <c r="E3" s="2"/>
    </row>
    <row r="4" spans="1:29" x14ac:dyDescent="0.3">
      <c r="B4" s="23"/>
      <c r="C4" s="23"/>
      <c r="D4" s="2"/>
      <c r="E4" s="2"/>
    </row>
    <row r="5" spans="1:29" ht="19.05" customHeight="1" x14ac:dyDescent="0.3">
      <c r="A5" s="75" t="s">
        <v>101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29" ht="14.4" customHeight="1" x14ac:dyDescent="0.3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29" ht="17.850000000000001" customHeight="1" x14ac:dyDescent="0.3">
      <c r="A7" s="75" t="s">
        <v>116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29" ht="15.75" customHeight="1" x14ac:dyDescent="0.3">
      <c r="A8" s="75" t="s">
        <v>77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29" ht="15.6" x14ac:dyDescent="0.3">
      <c r="A9" s="76" t="s">
        <v>103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29" x14ac:dyDescent="0.3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6.8" x14ac:dyDescent="0.3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6" x14ac:dyDescent="0.3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2" thickBot="1" x14ac:dyDescent="0.35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0</v>
      </c>
      <c r="L13" s="26">
        <f t="shared" si="0"/>
        <v>0</v>
      </c>
      <c r="M13" s="26">
        <f t="shared" si="0"/>
        <v>0</v>
      </c>
      <c r="N13" s="26">
        <f t="shared" si="0"/>
        <v>0</v>
      </c>
      <c r="O13" s="26">
        <f t="shared" si="0"/>
        <v>0</v>
      </c>
      <c r="P13" s="26">
        <f>+P14+P20+P30+P40+P48+P56+P66+P71+P74</f>
        <v>128051509.86999999</v>
      </c>
      <c r="Q13" s="4"/>
      <c r="R13" s="6"/>
      <c r="T13" s="3"/>
    </row>
    <row r="14" spans="1:29" ht="15" thickBot="1" x14ac:dyDescent="0.35">
      <c r="A14" s="10" t="s">
        <v>86</v>
      </c>
      <c r="B14" s="27">
        <f>B15+B16+B17+B19+B18</f>
        <v>169712180</v>
      </c>
      <c r="C14" s="27">
        <f>C15+C16+C17+C19+C18</f>
        <v>755000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67">
        <f>P15+P16+P17+P19+P18</f>
        <v>88123143.879999995</v>
      </c>
      <c r="Q14" s="22"/>
      <c r="R14" s="6"/>
      <c r="T14" s="3"/>
    </row>
    <row r="15" spans="1:29" x14ac:dyDescent="0.3">
      <c r="A15" s="11" t="s">
        <v>2</v>
      </c>
      <c r="B15" s="28">
        <v>124158543</v>
      </c>
      <c r="C15" s="64">
        <v>755000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/>
      <c r="L15" s="28"/>
      <c r="M15" s="28"/>
      <c r="N15" s="28"/>
      <c r="O15" s="28"/>
      <c r="P15" s="28">
        <f>SUM(D15:O15)</f>
        <v>63885445.870000005</v>
      </c>
    </row>
    <row r="16" spans="1:29" x14ac:dyDescent="0.3">
      <c r="A16" s="11" t="s">
        <v>3</v>
      </c>
      <c r="B16" s="30">
        <v>27410000</v>
      </c>
      <c r="C16" s="62"/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/>
      <c r="L16" s="28"/>
      <c r="M16" s="28"/>
      <c r="N16" s="28"/>
      <c r="O16" s="28"/>
      <c r="P16" s="28">
        <f>SUM(D16:O16)</f>
        <v>14684396.32</v>
      </c>
    </row>
    <row r="17" spans="1:18" x14ac:dyDescent="0.3">
      <c r="A17" s="12" t="s">
        <v>4</v>
      </c>
      <c r="B17" s="30">
        <v>500000</v>
      </c>
      <c r="C17" s="62"/>
      <c r="D17" s="62"/>
      <c r="E17" s="62"/>
      <c r="F17" s="62"/>
      <c r="G17" s="62"/>
      <c r="H17" s="62">
        <v>10849.5</v>
      </c>
      <c r="I17" s="30"/>
      <c r="J17" s="28">
        <v>6068.26</v>
      </c>
      <c r="K17" s="28"/>
      <c r="L17" s="28"/>
      <c r="M17" s="28"/>
      <c r="N17" s="28"/>
      <c r="O17" s="28"/>
      <c r="P17" s="28">
        <f>SUM(D17:O17)</f>
        <v>16917.760000000002</v>
      </c>
    </row>
    <row r="18" spans="1:18" s="7" customFormat="1" x14ac:dyDescent="0.3">
      <c r="A18" s="12" t="s">
        <v>5</v>
      </c>
      <c r="B18" s="30">
        <v>0</v>
      </c>
      <c r="C18" s="57"/>
      <c r="D18" s="57"/>
      <c r="E18" s="30"/>
      <c r="F18" s="30"/>
      <c r="G18" s="30"/>
      <c r="H18" s="30"/>
      <c r="I18" s="30"/>
      <c r="J18" s="28"/>
      <c r="K18" s="28"/>
      <c r="L18" s="28"/>
      <c r="M18" s="28"/>
      <c r="N18" s="28"/>
      <c r="O18" s="28"/>
      <c r="P18" s="28">
        <f>SUM(D18:O18)</f>
        <v>0</v>
      </c>
    </row>
    <row r="19" spans="1:18" ht="15" thickBot="1" x14ac:dyDescent="0.35">
      <c r="A19" s="12" t="s">
        <v>6</v>
      </c>
      <c r="B19" s="28">
        <v>17643637</v>
      </c>
      <c r="C19" s="57"/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/>
      <c r="L19" s="28"/>
      <c r="M19" s="28"/>
      <c r="N19" s="28"/>
      <c r="O19" s="28"/>
      <c r="P19" s="28">
        <f>SUM(D19:O19)</f>
        <v>9536383.9299999997</v>
      </c>
    </row>
    <row r="20" spans="1:18" ht="15" thickBot="1" x14ac:dyDescent="0.35">
      <c r="A20" s="10" t="s">
        <v>7</v>
      </c>
      <c r="B20" s="53">
        <f>B21+B22+B23+B24+B25+B26+B27+B28+B29</f>
        <v>45119680</v>
      </c>
      <c r="C20" s="53">
        <f>C21+C22+C23+C24+C25+C26+C27+C28+C29</f>
        <v>3820647.59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0</v>
      </c>
      <c r="L20" s="53">
        <f t="shared" ref="L20" si="9">L21+L22+L23+L24+L25+L26+L27+L28+L29</f>
        <v>0</v>
      </c>
      <c r="M20" s="53">
        <f t="shared" ref="M20" si="10">M21+M22+M23+M24+M25+M26+M27+M28+M29</f>
        <v>0</v>
      </c>
      <c r="N20" s="53">
        <f t="shared" ref="N20" si="11">N21+N22+N23+N24+N25+N26+N27+N28+N29</f>
        <v>0</v>
      </c>
      <c r="O20" s="53">
        <f t="shared" ref="O20" si="12">O21+O22+O23+O24+O25+O26+O27+O28+O29</f>
        <v>0</v>
      </c>
      <c r="P20" s="65">
        <f>P21+P22+P23+P24+P25+P26+P27+P28+P29</f>
        <v>21513047.380000003</v>
      </c>
      <c r="R20" s="6"/>
    </row>
    <row r="21" spans="1:18" x14ac:dyDescent="0.3">
      <c r="A21" s="11" t="s">
        <v>8</v>
      </c>
      <c r="B21" s="28">
        <v>20500680</v>
      </c>
      <c r="C21" s="54"/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/>
      <c r="L21" s="28"/>
      <c r="M21" s="28"/>
      <c r="N21" s="28"/>
      <c r="O21" s="28"/>
      <c r="P21" s="28">
        <f>SUM(D21:O21)</f>
        <v>10362658.390000001</v>
      </c>
    </row>
    <row r="22" spans="1:18" x14ac:dyDescent="0.3">
      <c r="A22" s="12" t="s">
        <v>9</v>
      </c>
      <c r="B22" s="30">
        <v>4740000</v>
      </c>
      <c r="C22" s="55"/>
      <c r="D22" s="55"/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/>
      <c r="L22" s="30"/>
      <c r="M22" s="30"/>
      <c r="N22" s="30"/>
      <c r="O22" s="30"/>
      <c r="P22" s="30">
        <f>D22+E22+F22+G22+H22+I22+J22</f>
        <v>2020348</v>
      </c>
    </row>
    <row r="23" spans="1:18" x14ac:dyDescent="0.3">
      <c r="A23" s="11" t="s">
        <v>10</v>
      </c>
      <c r="B23" s="30">
        <v>870000</v>
      </c>
      <c r="C23" s="55"/>
      <c r="D23" s="55"/>
      <c r="E23" s="30"/>
      <c r="F23" s="62">
        <v>4900</v>
      </c>
      <c r="G23" s="30"/>
      <c r="H23" s="30"/>
      <c r="I23" s="30"/>
      <c r="J23" s="30"/>
      <c r="K23" s="30"/>
      <c r="L23" s="30"/>
      <c r="M23" s="30"/>
      <c r="N23" s="30"/>
      <c r="O23" s="30"/>
      <c r="P23" s="30">
        <f t="shared" ref="P23:P29" si="13">D23+E23+F23+G23+H23+I23+J23</f>
        <v>4900</v>
      </c>
    </row>
    <row r="24" spans="1:18" x14ac:dyDescent="0.3">
      <c r="A24" s="11" t="s">
        <v>11</v>
      </c>
      <c r="B24" s="30">
        <v>600000</v>
      </c>
      <c r="C24" s="55"/>
      <c r="D24" s="55"/>
      <c r="E24" s="30"/>
      <c r="F24" s="30"/>
      <c r="G24" s="30"/>
      <c r="H24" s="30"/>
      <c r="I24" s="30">
        <v>2350</v>
      </c>
      <c r="J24" s="30"/>
      <c r="K24" s="30"/>
      <c r="L24" s="30"/>
      <c r="M24" s="30"/>
      <c r="N24" s="30"/>
      <c r="O24" s="30"/>
      <c r="P24" s="30">
        <f t="shared" si="13"/>
        <v>2350</v>
      </c>
    </row>
    <row r="25" spans="1:18" x14ac:dyDescent="0.3">
      <c r="A25" s="11" t="s">
        <v>12</v>
      </c>
      <c r="B25" s="30">
        <v>300000</v>
      </c>
      <c r="C25" s="55">
        <v>147500</v>
      </c>
      <c r="D25" s="55"/>
      <c r="E25" s="30"/>
      <c r="F25" s="30"/>
      <c r="G25" s="30"/>
      <c r="H25" s="62">
        <v>147500</v>
      </c>
      <c r="I25" s="30">
        <v>233640</v>
      </c>
      <c r="J25" s="30"/>
      <c r="K25" s="30"/>
      <c r="L25" s="30"/>
      <c r="M25" s="30"/>
      <c r="N25" s="30"/>
      <c r="O25" s="30"/>
      <c r="P25" s="30">
        <f t="shared" si="13"/>
        <v>381140</v>
      </c>
    </row>
    <row r="26" spans="1:18" x14ac:dyDescent="0.3">
      <c r="A26" s="11" t="s">
        <v>13</v>
      </c>
      <c r="B26" s="30">
        <v>1300000</v>
      </c>
      <c r="C26" s="55"/>
      <c r="D26" s="62">
        <v>192060.6</v>
      </c>
      <c r="E26" s="30"/>
      <c r="F26" s="30"/>
      <c r="G26" s="62">
        <v>20815.7</v>
      </c>
      <c r="H26" s="62">
        <v>67853.5</v>
      </c>
      <c r="I26" s="30"/>
      <c r="J26" s="30">
        <v>67853.5</v>
      </c>
      <c r="K26" s="30"/>
      <c r="L26" s="30"/>
      <c r="M26" s="30"/>
      <c r="N26" s="30"/>
      <c r="O26" s="30"/>
      <c r="P26" s="30">
        <f t="shared" si="13"/>
        <v>348583.30000000005</v>
      </c>
    </row>
    <row r="27" spans="1:18" ht="27.6" x14ac:dyDescent="0.3">
      <c r="A27" s="11" t="s">
        <v>14</v>
      </c>
      <c r="B27" s="30">
        <v>566000</v>
      </c>
      <c r="C27" s="55">
        <f>404069.49+160955.93+10184.24-27049.53</f>
        <v>548160.12999999989</v>
      </c>
      <c r="D27" s="55"/>
      <c r="E27" s="30"/>
      <c r="F27" s="30"/>
      <c r="G27" s="30"/>
      <c r="H27" s="30"/>
      <c r="I27" s="30">
        <v>424776.4</v>
      </c>
      <c r="J27" s="30">
        <v>463827.57</v>
      </c>
      <c r="K27" s="30"/>
      <c r="L27" s="30"/>
      <c r="M27" s="30"/>
      <c r="N27" s="30"/>
      <c r="O27" s="30"/>
      <c r="P27" s="30">
        <f t="shared" si="13"/>
        <v>888603.97</v>
      </c>
    </row>
    <row r="28" spans="1:18" ht="27.6" x14ac:dyDescent="0.3">
      <c r="A28" s="11" t="s">
        <v>15</v>
      </c>
      <c r="B28" s="30">
        <v>9043000</v>
      </c>
      <c r="C28" s="55">
        <f>118000+934202.46+340000-800000+1214590.5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/>
      <c r="L28" s="30"/>
      <c r="M28" s="30"/>
      <c r="N28" s="30"/>
      <c r="O28" s="30"/>
      <c r="P28" s="30">
        <f t="shared" si="13"/>
        <v>4280354.3900000006</v>
      </c>
    </row>
    <row r="29" spans="1:18" ht="15" thickBot="1" x14ac:dyDescent="0.35">
      <c r="A29" s="12" t="s">
        <v>16</v>
      </c>
      <c r="B29" s="32">
        <v>7200000</v>
      </c>
      <c r="C29" s="55">
        <f>468194.5+992434.28-142434.28</f>
        <v>1318194.5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/>
      <c r="L29" s="33"/>
      <c r="M29" s="33"/>
      <c r="N29" s="33"/>
      <c r="O29" s="33"/>
      <c r="P29" s="30">
        <f t="shared" si="13"/>
        <v>3224109.33</v>
      </c>
    </row>
    <row r="30" spans="1:18" ht="15" thickBot="1" x14ac:dyDescent="0.35">
      <c r="A30" s="10" t="s">
        <v>17</v>
      </c>
      <c r="B30" s="53">
        <f>B31+B32+B33+B34+B35+B36+B37+B38+B39</f>
        <v>28761570</v>
      </c>
      <c r="C30" s="53">
        <f>C31+C32+C33+C34+C35+C36+C37+C38+C39</f>
        <v>7034000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0</v>
      </c>
      <c r="L30" s="53">
        <f t="shared" si="14"/>
        <v>0</v>
      </c>
      <c r="M30" s="53">
        <f t="shared" si="14"/>
        <v>0</v>
      </c>
      <c r="N30" s="53">
        <f t="shared" si="14"/>
        <v>0</v>
      </c>
      <c r="O30" s="53">
        <f t="shared" si="14"/>
        <v>0</v>
      </c>
      <c r="P30" s="65">
        <f>P31+P32+P33+P34+P35+P36+P37+P38+P39</f>
        <v>14315143.989999998</v>
      </c>
    </row>
    <row r="31" spans="1:18" x14ac:dyDescent="0.3">
      <c r="A31" s="12" t="s">
        <v>18</v>
      </c>
      <c r="B31" s="28">
        <v>1112975</v>
      </c>
      <c r="C31" s="54">
        <v>193600</v>
      </c>
      <c r="D31" s="28"/>
      <c r="E31" s="28"/>
      <c r="F31" s="64">
        <v>131871.49</v>
      </c>
      <c r="G31" s="64">
        <v>155861.85</v>
      </c>
      <c r="H31" s="79"/>
      <c r="I31" s="28"/>
      <c r="J31" s="28">
        <v>215185.18</v>
      </c>
      <c r="K31" s="28"/>
      <c r="L31" s="28"/>
      <c r="M31" s="28"/>
      <c r="N31" s="28"/>
      <c r="O31" s="28"/>
      <c r="P31" s="28">
        <f>SUM(D31:O31)</f>
        <v>502918.51999999996</v>
      </c>
    </row>
    <row r="32" spans="1:18" x14ac:dyDescent="0.3">
      <c r="A32" s="17" t="s">
        <v>19</v>
      </c>
      <c r="B32" s="30">
        <v>200000</v>
      </c>
      <c r="C32" s="55"/>
      <c r="D32" s="30"/>
      <c r="E32" s="30"/>
      <c r="F32" s="30"/>
      <c r="G32" s="30"/>
      <c r="H32" s="78">
        <v>5133</v>
      </c>
      <c r="I32" s="30"/>
      <c r="J32" s="30"/>
      <c r="K32" s="30"/>
      <c r="L32" s="30"/>
      <c r="M32" s="30"/>
      <c r="N32" s="30"/>
      <c r="O32" s="30"/>
      <c r="P32" s="30">
        <f>SUM(D32:O32)</f>
        <v>5133</v>
      </c>
    </row>
    <row r="33" spans="1:18" x14ac:dyDescent="0.3">
      <c r="A33" s="18" t="s">
        <v>20</v>
      </c>
      <c r="B33" s="30">
        <v>4985210</v>
      </c>
      <c r="C33" s="55">
        <v>4950</v>
      </c>
      <c r="D33" s="30"/>
      <c r="E33" s="30"/>
      <c r="F33" s="62">
        <v>965830</v>
      </c>
      <c r="G33" s="62">
        <v>71024.2</v>
      </c>
      <c r="H33" s="78">
        <v>239540</v>
      </c>
      <c r="I33" s="30"/>
      <c r="J33" s="30">
        <v>1037984.52</v>
      </c>
      <c r="K33" s="30"/>
      <c r="L33" s="30"/>
      <c r="M33" s="30"/>
      <c r="N33" s="30"/>
      <c r="O33" s="30"/>
      <c r="P33" s="30">
        <f>SUM(D33:O33)</f>
        <v>2314378.7199999997</v>
      </c>
    </row>
    <row r="34" spans="1:18" x14ac:dyDescent="0.3">
      <c r="A34" s="17" t="s">
        <v>21</v>
      </c>
      <c r="B34" s="30">
        <v>100000</v>
      </c>
      <c r="C34" s="55"/>
      <c r="D34" s="30"/>
      <c r="E34" s="30"/>
      <c r="F34" s="30"/>
      <c r="G34" s="30"/>
      <c r="H34" s="77"/>
      <c r="I34" s="30"/>
      <c r="J34" s="30"/>
      <c r="K34" s="30"/>
      <c r="L34" s="30"/>
      <c r="M34" s="30"/>
      <c r="N34" s="30"/>
      <c r="O34" s="30"/>
      <c r="P34" s="30">
        <f>SUM(D34:O34)</f>
        <v>0</v>
      </c>
    </row>
    <row r="35" spans="1:18" x14ac:dyDescent="0.3">
      <c r="A35" s="18" t="s">
        <v>22</v>
      </c>
      <c r="B35" s="30">
        <v>657600</v>
      </c>
      <c r="C35" s="55"/>
      <c r="D35" s="30"/>
      <c r="E35" s="30"/>
      <c r="F35" s="30"/>
      <c r="G35" s="30"/>
      <c r="H35" s="77"/>
      <c r="I35" s="6">
        <v>155760</v>
      </c>
      <c r="J35" s="30"/>
      <c r="K35" s="30"/>
      <c r="L35" s="30"/>
      <c r="M35" s="30"/>
      <c r="N35" s="30"/>
      <c r="O35" s="30"/>
      <c r="P35" s="30">
        <f>SUM(D35:O35)</f>
        <v>155760</v>
      </c>
    </row>
    <row r="36" spans="1:18" ht="27.6" x14ac:dyDescent="0.3">
      <c r="A36" s="17" t="s">
        <v>23</v>
      </c>
      <c r="B36" s="30">
        <v>2000000</v>
      </c>
      <c r="C36" s="55">
        <f>96501.61+31081.2</f>
        <v>127582.81</v>
      </c>
      <c r="D36" s="30"/>
      <c r="E36" s="30"/>
      <c r="F36" s="30"/>
      <c r="G36" s="62">
        <v>91728.71</v>
      </c>
      <c r="H36" s="77">
        <v>778.8</v>
      </c>
      <c r="I36" s="30"/>
      <c r="J36" s="30">
        <v>86146.7</v>
      </c>
      <c r="K36" s="30"/>
      <c r="L36" s="30"/>
      <c r="M36" s="30"/>
      <c r="N36" s="30"/>
      <c r="O36" s="30"/>
      <c r="P36" s="30">
        <f>SUM(D36:O36)</f>
        <v>178654.21000000002</v>
      </c>
      <c r="R36" s="6"/>
    </row>
    <row r="37" spans="1:18" ht="27.6" x14ac:dyDescent="0.3">
      <c r="A37" s="17" t="s">
        <v>24</v>
      </c>
      <c r="B37" s="30">
        <v>10412500</v>
      </c>
      <c r="C37" s="55">
        <f>500000+611912.77-30000+25000+5000</f>
        <v>1111912.77</v>
      </c>
      <c r="D37" s="30"/>
      <c r="E37" s="30"/>
      <c r="F37" s="62">
        <v>747112.95999999996</v>
      </c>
      <c r="G37" s="62">
        <v>1569319.52</v>
      </c>
      <c r="H37" s="77"/>
      <c r="I37" s="62">
        <v>84607.48</v>
      </c>
      <c r="J37" s="30">
        <v>1228507.44</v>
      </c>
      <c r="K37" s="30"/>
      <c r="L37" s="30"/>
      <c r="M37" s="30"/>
      <c r="N37" s="30"/>
      <c r="O37" s="30"/>
      <c r="P37" s="30">
        <f>SUM(D37:O37)</f>
        <v>3629547.4</v>
      </c>
      <c r="Q37" s="6"/>
    </row>
    <row r="38" spans="1:18" ht="27.6" x14ac:dyDescent="0.3">
      <c r="A38" s="17" t="s">
        <v>25</v>
      </c>
      <c r="B38" s="30">
        <v>0</v>
      </c>
      <c r="C38" s="55"/>
      <c r="D38" s="30"/>
      <c r="E38" s="30"/>
      <c r="F38" s="30"/>
      <c r="G38" s="30"/>
      <c r="H38" s="77"/>
      <c r="I38" s="62">
        <v>30428</v>
      </c>
      <c r="J38" s="30"/>
      <c r="K38" s="30"/>
      <c r="L38" s="30"/>
      <c r="M38" s="30"/>
      <c r="N38" s="30"/>
      <c r="O38" s="30"/>
      <c r="P38" s="30">
        <f>SUM(D38:O38)</f>
        <v>30428</v>
      </c>
    </row>
    <row r="39" spans="1:18" ht="18.600000000000001" customHeight="1" thickBot="1" x14ac:dyDescent="0.35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/>
      <c r="E39" s="32"/>
      <c r="F39" s="80">
        <v>540292.74</v>
      </c>
      <c r="G39" s="80">
        <v>2636260.14</v>
      </c>
      <c r="H39" s="6">
        <v>136412.01</v>
      </c>
      <c r="I39" s="32"/>
      <c r="J39" s="32">
        <v>4185359.25</v>
      </c>
      <c r="K39" s="32"/>
      <c r="L39" s="32"/>
      <c r="M39" s="32"/>
      <c r="N39" s="32"/>
      <c r="O39" s="32"/>
      <c r="P39" s="32">
        <f>SUM(D39:O39)</f>
        <v>7498324.1399999997</v>
      </c>
    </row>
    <row r="40" spans="1:18" s="5" customFormat="1" ht="15" thickBot="1" x14ac:dyDescent="0.35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5">E41+E42+E43+E44+E45+E46+E47</f>
        <v>0</v>
      </c>
      <c r="F40" s="53">
        <f t="shared" si="15"/>
        <v>0</v>
      </c>
      <c r="G40" s="53">
        <f t="shared" si="15"/>
        <v>0</v>
      </c>
      <c r="H40" s="53">
        <f t="shared" si="15"/>
        <v>0</v>
      </c>
      <c r="I40" s="53">
        <f t="shared" si="15"/>
        <v>0</v>
      </c>
      <c r="J40" s="53">
        <f t="shared" si="15"/>
        <v>0</v>
      </c>
      <c r="K40" s="53">
        <f t="shared" si="15"/>
        <v>0</v>
      </c>
      <c r="L40" s="53">
        <f t="shared" si="15"/>
        <v>0</v>
      </c>
      <c r="M40" s="53">
        <f t="shared" si="15"/>
        <v>0</v>
      </c>
      <c r="N40" s="53">
        <f t="shared" si="15"/>
        <v>0</v>
      </c>
      <c r="O40" s="53">
        <f t="shared" si="15"/>
        <v>0</v>
      </c>
      <c r="P40" s="65">
        <f t="shared" si="15"/>
        <v>0</v>
      </c>
    </row>
    <row r="41" spans="1:18" ht="27.6" x14ac:dyDescent="0.3">
      <c r="A41" s="11" t="s">
        <v>28</v>
      </c>
      <c r="B41" s="28">
        <v>0</v>
      </c>
      <c r="C41" s="5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>SUM(D41:O41)</f>
        <v>0</v>
      </c>
    </row>
    <row r="42" spans="1:18" ht="27.6" x14ac:dyDescent="0.3">
      <c r="A42" s="11" t="s">
        <v>29</v>
      </c>
      <c r="B42" s="30">
        <v>0</v>
      </c>
      <c r="C42" s="57"/>
      <c r="D42" s="30"/>
      <c r="E42" s="3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>SUM(D42:O42)</f>
        <v>0</v>
      </c>
    </row>
    <row r="43" spans="1:18" ht="27.6" x14ac:dyDescent="0.3">
      <c r="A43" s="11" t="s">
        <v>30</v>
      </c>
      <c r="B43" s="30">
        <v>0</v>
      </c>
      <c r="C43" s="57"/>
      <c r="D43" s="30"/>
      <c r="E43" s="30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>SUM(D43:O43)</f>
        <v>0</v>
      </c>
    </row>
    <row r="44" spans="1:18" ht="27.6" x14ac:dyDescent="0.3">
      <c r="A44" s="11" t="s">
        <v>31</v>
      </c>
      <c r="B44" s="30">
        <v>0</v>
      </c>
      <c r="C44" s="57"/>
      <c r="D44" s="30"/>
      <c r="E44" s="3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f>SUM(D44:O44)</f>
        <v>0</v>
      </c>
    </row>
    <row r="45" spans="1:18" ht="27.6" x14ac:dyDescent="0.3">
      <c r="A45" s="11" t="s">
        <v>32</v>
      </c>
      <c r="B45" s="30">
        <v>0</v>
      </c>
      <c r="C45" s="57"/>
      <c r="D45" s="30"/>
      <c r="E45" s="30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f>SUM(D45:O45)</f>
        <v>0</v>
      </c>
    </row>
    <row r="46" spans="1:18" ht="27.6" x14ac:dyDescent="0.3">
      <c r="A46" s="11" t="s">
        <v>33</v>
      </c>
      <c r="B46" s="30">
        <v>0</v>
      </c>
      <c r="C46" s="57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>
        <f>SUM(D46:O46)</f>
        <v>0</v>
      </c>
    </row>
    <row r="47" spans="1:18" ht="28.2" thickBot="1" x14ac:dyDescent="0.35">
      <c r="A47" s="11" t="s">
        <v>34</v>
      </c>
      <c r="B47" s="33">
        <v>0</v>
      </c>
      <c r="C47" s="5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28">
        <f>SUM(D47:O47)</f>
        <v>0</v>
      </c>
    </row>
    <row r="48" spans="1:18" ht="15" thickBot="1" x14ac:dyDescent="0.35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6">G49+G50+G51+G52+G53+G54+G55</f>
        <v>0</v>
      </c>
      <c r="H48" s="27">
        <f t="shared" si="16"/>
        <v>0</v>
      </c>
      <c r="I48" s="27"/>
      <c r="J48" s="27"/>
      <c r="K48" s="27"/>
      <c r="L48" s="27"/>
      <c r="M48" s="27"/>
      <c r="N48" s="27"/>
      <c r="O48" s="27"/>
      <c r="P48" s="27">
        <f t="shared" si="16"/>
        <v>0</v>
      </c>
    </row>
    <row r="49" spans="1:19" ht="28.8" customHeight="1" x14ac:dyDescent="0.3">
      <c r="A49" s="11" t="s">
        <v>36</v>
      </c>
      <c r="B49" s="28">
        <v>0</v>
      </c>
      <c r="C49" s="5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f>SUM(D49:O49)</f>
        <v>0</v>
      </c>
    </row>
    <row r="50" spans="1:19" ht="27.6" x14ac:dyDescent="0.3">
      <c r="A50" s="11" t="s">
        <v>37</v>
      </c>
      <c r="B50" s="30">
        <v>0</v>
      </c>
      <c r="C50" s="57"/>
      <c r="D50" s="30"/>
      <c r="E50" s="30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>
        <f>SUM(D50:O50)</f>
        <v>0</v>
      </c>
    </row>
    <row r="51" spans="1:19" ht="27.6" x14ac:dyDescent="0.3">
      <c r="A51" s="11" t="s">
        <v>38</v>
      </c>
      <c r="B51" s="30">
        <v>0</v>
      </c>
      <c r="C51" s="57"/>
      <c r="D51" s="30"/>
      <c r="E51" s="30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>
        <f>SUM(D51:O51)</f>
        <v>0</v>
      </c>
    </row>
    <row r="52" spans="1:19" ht="27.6" x14ac:dyDescent="0.3">
      <c r="A52" s="11" t="s">
        <v>39</v>
      </c>
      <c r="B52" s="30">
        <v>0</v>
      </c>
      <c r="C52" s="57"/>
      <c r="D52" s="30"/>
      <c r="E52" s="30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f>SUM(D52:O52)</f>
        <v>0</v>
      </c>
    </row>
    <row r="53" spans="1:19" ht="27.6" x14ac:dyDescent="0.3">
      <c r="A53" s="11" t="s">
        <v>40</v>
      </c>
      <c r="B53" s="30">
        <v>0</v>
      </c>
      <c r="C53" s="57"/>
      <c r="D53" s="30"/>
      <c r="E53" s="30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>
        <f>SUM(D53:O53)</f>
        <v>0</v>
      </c>
    </row>
    <row r="54" spans="1:19" ht="27.6" x14ac:dyDescent="0.3">
      <c r="A54" s="11" t="s">
        <v>41</v>
      </c>
      <c r="B54" s="30">
        <v>0</v>
      </c>
      <c r="C54" s="5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8">
        <f>SUM(D54:O54)</f>
        <v>0</v>
      </c>
    </row>
    <row r="55" spans="1:19" ht="28.2" thickBot="1" x14ac:dyDescent="0.35">
      <c r="A55" s="11" t="s">
        <v>42</v>
      </c>
      <c r="B55" s="33">
        <v>0</v>
      </c>
      <c r="C55" s="58"/>
      <c r="D55" s="33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>
        <f>SUM(D55:O55)</f>
        <v>0</v>
      </c>
    </row>
    <row r="56" spans="1:19" ht="15" thickBot="1" x14ac:dyDescent="0.35">
      <c r="A56" s="10" t="s">
        <v>43</v>
      </c>
      <c r="B56" s="53">
        <f>B57+B58+B59+B60+B61+B62+B63+B64+B65</f>
        <v>5049750</v>
      </c>
      <c r="C56" s="53">
        <f>C57+C58+C59+C60+C61+C62+C63+C64+C65</f>
        <v>4476036.01</v>
      </c>
      <c r="D56" s="53">
        <f>D57+D58+D59+D60+D61+D62+D63+D64+D65</f>
        <v>0</v>
      </c>
      <c r="E56" s="53">
        <f t="shared" ref="E56:O56" si="17">E57+E58+E59+E60+E61+E62+E63+E64+E65</f>
        <v>0</v>
      </c>
      <c r="F56" s="53">
        <f t="shared" si="17"/>
        <v>1835240.87</v>
      </c>
      <c r="G56" s="53">
        <f t="shared" si="17"/>
        <v>35400</v>
      </c>
      <c r="H56" s="53">
        <f t="shared" si="17"/>
        <v>99120</v>
      </c>
      <c r="I56" s="53">
        <f t="shared" si="17"/>
        <v>215473.55</v>
      </c>
      <c r="J56" s="53">
        <f t="shared" si="17"/>
        <v>481965.92</v>
      </c>
      <c r="K56" s="53">
        <f t="shared" si="17"/>
        <v>0</v>
      </c>
      <c r="L56" s="53">
        <f t="shared" si="17"/>
        <v>0</v>
      </c>
      <c r="M56" s="53">
        <f t="shared" si="17"/>
        <v>0</v>
      </c>
      <c r="N56" s="53">
        <f t="shared" si="17"/>
        <v>0</v>
      </c>
      <c r="O56" s="53">
        <f t="shared" si="17"/>
        <v>0</v>
      </c>
      <c r="P56" s="53">
        <f>P57+P58+P59+P60+P61+P62+P63+P64+P65</f>
        <v>2667200.34</v>
      </c>
      <c r="S56" s="6"/>
    </row>
    <row r="57" spans="1:19" x14ac:dyDescent="0.3">
      <c r="A57" s="11" t="s">
        <v>44</v>
      </c>
      <c r="B57" s="33">
        <v>1584000</v>
      </c>
      <c r="C57" s="55">
        <v>960225.2</v>
      </c>
      <c r="D57" s="33"/>
      <c r="E57" s="30"/>
      <c r="F57" s="62">
        <v>1094494.54</v>
      </c>
      <c r="G57" s="6">
        <v>35400</v>
      </c>
      <c r="H57" s="30"/>
      <c r="I57" s="6">
        <v>215473.55</v>
      </c>
      <c r="J57" s="30"/>
      <c r="K57" s="30"/>
      <c r="L57" s="30"/>
      <c r="M57" s="30"/>
      <c r="N57" s="30"/>
      <c r="O57" s="30"/>
      <c r="P57" s="30">
        <f>SUM(D57:O57)</f>
        <v>1345368.09</v>
      </c>
    </row>
    <row r="58" spans="1:19" ht="27.6" x14ac:dyDescent="0.3">
      <c r="A58" s="11" t="s">
        <v>45</v>
      </c>
      <c r="B58" s="30">
        <v>38000</v>
      </c>
      <c r="C58" s="55">
        <v>45000</v>
      </c>
      <c r="D58" s="30"/>
      <c r="E58" s="30"/>
      <c r="F58" s="62">
        <v>43388.6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>SUM(D58:O58)</f>
        <v>43388.6</v>
      </c>
    </row>
    <row r="59" spans="1:19" ht="27.6" x14ac:dyDescent="0.3">
      <c r="A59" s="11" t="s">
        <v>46</v>
      </c>
      <c r="B59" s="30"/>
      <c r="C59" s="5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>
        <f>SUM(D59:O59)</f>
        <v>0</v>
      </c>
    </row>
    <row r="60" spans="1:19" ht="27.6" x14ac:dyDescent="0.3">
      <c r="A60" s="11" t="s">
        <v>47</v>
      </c>
      <c r="B60" s="30">
        <v>1500000</v>
      </c>
      <c r="C60" s="5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f>SUM(D60:O60)</f>
        <v>0</v>
      </c>
    </row>
    <row r="61" spans="1:19" ht="23.4" customHeight="1" x14ac:dyDescent="0.3">
      <c r="A61" s="11" t="s">
        <v>48</v>
      </c>
      <c r="B61" s="30">
        <v>727750</v>
      </c>
      <c r="C61" s="57">
        <f>1150186.09+481965.92+379225.36+1424033.44</f>
        <v>3435410.81</v>
      </c>
      <c r="D61" s="30"/>
      <c r="E61" s="30"/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/>
      <c r="M61" s="30"/>
      <c r="N61" s="30"/>
      <c r="O61" s="30"/>
      <c r="P61" s="30">
        <f>SUM(D61:O61)</f>
        <v>1278443.6499999999</v>
      </c>
    </row>
    <row r="62" spans="1:19" x14ac:dyDescent="0.3">
      <c r="A62" s="11" t="s">
        <v>49</v>
      </c>
      <c r="B62" s="30">
        <v>1200000</v>
      </c>
      <c r="C62" s="57">
        <v>35400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>
        <f>SUM(D62:O62)</f>
        <v>0</v>
      </c>
    </row>
    <row r="63" spans="1:19" x14ac:dyDescent="0.3">
      <c r="A63" s="11" t="s">
        <v>50</v>
      </c>
      <c r="B63" s="30"/>
      <c r="C63" s="5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>
        <f>SUM(D63:O63)</f>
        <v>0</v>
      </c>
    </row>
    <row r="64" spans="1:19" x14ac:dyDescent="0.3">
      <c r="A64" s="11" t="s">
        <v>51</v>
      </c>
      <c r="B64" s="30"/>
      <c r="C64" s="57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>SUM(D64:O64)</f>
        <v>0</v>
      </c>
    </row>
    <row r="65" spans="1:18" ht="28.2" thickBot="1" x14ac:dyDescent="0.35">
      <c r="A65" s="11" t="s">
        <v>52</v>
      </c>
      <c r="B65" s="33"/>
      <c r="C65" s="58"/>
      <c r="D65" s="33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>SUM(D65:O65)</f>
        <v>0</v>
      </c>
    </row>
    <row r="66" spans="1:18" ht="15" thickBot="1" x14ac:dyDescent="0.35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18">E67+E68+E69+E70</f>
        <v>0</v>
      </c>
      <c r="F66" s="59">
        <f t="shared" si="18"/>
        <v>0</v>
      </c>
      <c r="G66" s="59">
        <f t="shared" si="18"/>
        <v>515998.28</v>
      </c>
      <c r="H66" s="59">
        <f>H67+H68+H69+H70</f>
        <v>358176</v>
      </c>
      <c r="I66" s="59">
        <f t="shared" si="18"/>
        <v>558800</v>
      </c>
      <c r="J66" s="59">
        <f t="shared" si="18"/>
        <v>0</v>
      </c>
      <c r="K66" s="59">
        <f t="shared" si="18"/>
        <v>0</v>
      </c>
      <c r="L66" s="59">
        <f t="shared" si="18"/>
        <v>0</v>
      </c>
      <c r="M66" s="59">
        <f t="shared" si="18"/>
        <v>0</v>
      </c>
      <c r="N66" s="59">
        <f t="shared" si="18"/>
        <v>0</v>
      </c>
      <c r="O66" s="59">
        <f t="shared" si="18"/>
        <v>0</v>
      </c>
      <c r="P66" s="66">
        <f>P67+P68+P69+P70</f>
        <v>1432974.28</v>
      </c>
    </row>
    <row r="67" spans="1:18" x14ac:dyDescent="0.3">
      <c r="A67" s="11" t="s">
        <v>54</v>
      </c>
      <c r="B67" s="28">
        <v>8000000</v>
      </c>
      <c r="C67" s="52">
        <v>36000000</v>
      </c>
      <c r="D67" s="28"/>
      <c r="E67" s="28"/>
      <c r="F67" s="28"/>
      <c r="G67" s="64">
        <v>515998.28</v>
      </c>
      <c r="H67" s="64">
        <v>358176</v>
      </c>
      <c r="I67" s="28"/>
      <c r="J67" s="28"/>
      <c r="K67" s="28"/>
      <c r="L67" s="28"/>
      <c r="M67" s="28"/>
      <c r="N67" s="28"/>
      <c r="O67" s="28"/>
      <c r="P67" s="28">
        <f>SUM(D67:O67)</f>
        <v>874174.28</v>
      </c>
    </row>
    <row r="68" spans="1:18" x14ac:dyDescent="0.3">
      <c r="A68" s="11" t="s">
        <v>55</v>
      </c>
      <c r="B68" s="30">
        <v>0</v>
      </c>
      <c r="C68" s="57">
        <v>3778679.68</v>
      </c>
      <c r="D68" s="30"/>
      <c r="E68" s="30"/>
      <c r="F68" s="28"/>
      <c r="G68" s="30"/>
      <c r="H68" s="30"/>
      <c r="I68" s="62">
        <v>558800</v>
      </c>
      <c r="J68" s="30"/>
      <c r="K68" s="30"/>
      <c r="L68" s="30"/>
      <c r="M68" s="30"/>
      <c r="N68" s="30"/>
      <c r="O68" s="30"/>
      <c r="P68" s="30">
        <f>SUM(D68:O68)</f>
        <v>558800</v>
      </c>
    </row>
    <row r="69" spans="1:18" x14ac:dyDescent="0.3">
      <c r="A69" s="11" t="s">
        <v>56</v>
      </c>
      <c r="B69" s="28">
        <v>0</v>
      </c>
      <c r="C69" s="52"/>
      <c r="D69" s="28"/>
      <c r="E69" s="28"/>
      <c r="F69" s="28"/>
      <c r="G69" s="30"/>
      <c r="H69" s="30"/>
      <c r="I69" s="30"/>
      <c r="J69" s="30"/>
      <c r="K69" s="30"/>
      <c r="L69" s="30"/>
      <c r="M69" s="30"/>
      <c r="N69" s="30"/>
      <c r="O69" s="30"/>
      <c r="P69" s="30">
        <f>SUM(D69:O69)</f>
        <v>0</v>
      </c>
      <c r="R69" s="6"/>
    </row>
    <row r="70" spans="1:18" ht="28.2" thickBot="1" x14ac:dyDescent="0.35">
      <c r="A70" s="11" t="s">
        <v>57</v>
      </c>
      <c r="B70" s="32">
        <v>0</v>
      </c>
      <c r="C70" s="60"/>
      <c r="D70" s="32"/>
      <c r="E70" s="32"/>
      <c r="F70" s="33"/>
      <c r="G70" s="32"/>
      <c r="H70" s="32"/>
      <c r="I70" s="33"/>
      <c r="J70" s="33"/>
      <c r="K70" s="33"/>
      <c r="L70" s="33"/>
      <c r="M70" s="33"/>
      <c r="N70" s="33"/>
      <c r="O70" s="33"/>
      <c r="P70" s="33">
        <f>SUM(D70:O70)</f>
        <v>0</v>
      </c>
    </row>
    <row r="71" spans="1:18" ht="28.2" thickBot="1" x14ac:dyDescent="0.35">
      <c r="A71" s="10" t="s">
        <v>58</v>
      </c>
      <c r="B71" s="35">
        <v>0</v>
      </c>
      <c r="C71" s="61"/>
      <c r="D71" s="36"/>
      <c r="E71" s="3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>
        <f>B71+C71+D71+E71</f>
        <v>0</v>
      </c>
    </row>
    <row r="72" spans="1:18" x14ac:dyDescent="0.3">
      <c r="A72" s="11" t="s">
        <v>59</v>
      </c>
      <c r="B72" s="28">
        <v>0</v>
      </c>
      <c r="C72" s="5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>
        <f>B72+C72+D72+E72</f>
        <v>0</v>
      </c>
    </row>
    <row r="73" spans="1:18" ht="28.2" thickBot="1" x14ac:dyDescent="0.35">
      <c r="A73" s="11" t="s">
        <v>60</v>
      </c>
      <c r="B73" s="33">
        <v>0</v>
      </c>
      <c r="C73" s="5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>
        <f>B73+C73+D73+E73</f>
        <v>0</v>
      </c>
    </row>
    <row r="74" spans="1:18" ht="15" thickBot="1" x14ac:dyDescent="0.35">
      <c r="A74" s="10" t="s">
        <v>61</v>
      </c>
      <c r="B74" s="35">
        <v>0</v>
      </c>
      <c r="C74" s="61"/>
      <c r="D74" s="36"/>
      <c r="E74" s="36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>
        <f>B74+C74+D74+E74</f>
        <v>0</v>
      </c>
    </row>
    <row r="75" spans="1:18" x14ac:dyDescent="0.3">
      <c r="A75" s="12" t="s">
        <v>62</v>
      </c>
      <c r="B75" s="28">
        <v>0</v>
      </c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f>B75+C75+D75+E75</f>
        <v>0</v>
      </c>
    </row>
    <row r="76" spans="1:18" x14ac:dyDescent="0.3">
      <c r="A76" s="12" t="s">
        <v>63</v>
      </c>
      <c r="B76" s="30">
        <v>0</v>
      </c>
      <c r="C76" s="57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f>B76+C76+D76+E76</f>
        <v>0</v>
      </c>
      <c r="R76" s="6"/>
    </row>
    <row r="77" spans="1:18" ht="28.2" thickBot="1" x14ac:dyDescent="0.35">
      <c r="A77" s="11" t="s">
        <v>64</v>
      </c>
      <c r="B77" s="32">
        <v>0</v>
      </c>
      <c r="C77" s="6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>
        <f>B77+C77+D77+E77</f>
        <v>0</v>
      </c>
    </row>
    <row r="78" spans="1:18" ht="15" thickBot="1" x14ac:dyDescent="0.35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19">D14+D20+D30+D40+D48+D56+D66+D71+D74</f>
        <v>11797265.85</v>
      </c>
      <c r="E78" s="39">
        <f t="shared" si="19"/>
        <v>12112542.52</v>
      </c>
      <c r="F78" s="39">
        <f>F14+F20+F30+F40+F48+F56+F66+F71+F74</f>
        <v>20959340.809999999</v>
      </c>
      <c r="G78" s="39">
        <f t="shared" si="19"/>
        <v>20764068.050000001</v>
      </c>
      <c r="H78" s="39">
        <f>H14+H20+H30+H40+H48+H56+H66+H71+H74</f>
        <v>15251533.279999999</v>
      </c>
      <c r="I78" s="39">
        <f t="shared" si="19"/>
        <v>23580842.290000003</v>
      </c>
      <c r="J78" s="39">
        <f t="shared" si="19"/>
        <v>23585917.07</v>
      </c>
      <c r="K78" s="39">
        <f t="shared" si="19"/>
        <v>0</v>
      </c>
      <c r="L78" s="39">
        <f t="shared" si="19"/>
        <v>0</v>
      </c>
      <c r="M78" s="39">
        <f t="shared" si="19"/>
        <v>0</v>
      </c>
      <c r="N78" s="39">
        <f t="shared" si="19"/>
        <v>0</v>
      </c>
      <c r="O78" s="39">
        <f t="shared" si="19"/>
        <v>0</v>
      </c>
      <c r="P78" s="39">
        <f>P14+P20+P30+P40+P48+P56+P66+P71+P74</f>
        <v>128051509.86999999</v>
      </c>
    </row>
    <row r="79" spans="1:18" ht="15" thickBot="1" x14ac:dyDescent="0.35">
      <c r="A79" s="13"/>
      <c r="B79" s="40">
        <v>0</v>
      </c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f>B79+C79+D79+E79</f>
        <v>0</v>
      </c>
    </row>
    <row r="80" spans="1:18" ht="15" thickBot="1" x14ac:dyDescent="0.35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>B80+C80+D80+E80</f>
        <v>0</v>
      </c>
      <c r="Q80" s="63">
        <f>+P78-P93</f>
        <v>0</v>
      </c>
    </row>
    <row r="81" spans="1:18" x14ac:dyDescent="0.3">
      <c r="A81" s="10" t="s">
        <v>67</v>
      </c>
      <c r="B81" s="28">
        <v>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>
        <f>B81+C81+D81+E81</f>
        <v>0</v>
      </c>
    </row>
    <row r="82" spans="1:18" ht="27.6" x14ac:dyDescent="0.3">
      <c r="A82" s="11" t="s">
        <v>68</v>
      </c>
      <c r="B82" s="30">
        <v>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>
        <f>B82+C82+D82+E82</f>
        <v>0</v>
      </c>
    </row>
    <row r="83" spans="1:18" ht="28.2" thickBot="1" x14ac:dyDescent="0.35">
      <c r="A83" s="11" t="s">
        <v>69</v>
      </c>
      <c r="B83" s="30">
        <v>0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>
        <f>B83+C83+D83+E83</f>
        <v>0</v>
      </c>
    </row>
    <row r="84" spans="1:18" ht="15" thickBot="1" x14ac:dyDescent="0.35">
      <c r="A84" s="10" t="s">
        <v>70</v>
      </c>
      <c r="B84" s="35">
        <v>0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5">
        <f>B84+C84+D84+E84</f>
        <v>0</v>
      </c>
    </row>
    <row r="85" spans="1:18" x14ac:dyDescent="0.3">
      <c r="A85" s="12" t="s">
        <v>71</v>
      </c>
      <c r="B85" s="33">
        <v>0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>
        <f>B85+C85+D85+E85</f>
        <v>0</v>
      </c>
    </row>
    <row r="86" spans="1:18" x14ac:dyDescent="0.3">
      <c r="A86" s="12" t="s">
        <v>72</v>
      </c>
      <c r="B86" s="30"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>
        <f>B86+C86+D86+E86</f>
        <v>0</v>
      </c>
    </row>
    <row r="87" spans="1:18" x14ac:dyDescent="0.3">
      <c r="A87" s="12"/>
      <c r="B87" s="30">
        <v>0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f>B87+C87+D87+E87</f>
        <v>0</v>
      </c>
    </row>
    <row r="88" spans="1:18" ht="15" thickBot="1" x14ac:dyDescent="0.35">
      <c r="A88" s="12"/>
      <c r="B88" s="33">
        <v>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>
        <f>B88+C88+D88+E88</f>
        <v>0</v>
      </c>
    </row>
    <row r="89" spans="1:18" ht="15" thickBot="1" x14ac:dyDescent="0.35">
      <c r="A89" s="15" t="s">
        <v>73</v>
      </c>
      <c r="B89" s="43">
        <v>0</v>
      </c>
      <c r="C89" s="4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5">
        <f>B89+C89+D89+E89</f>
        <v>0</v>
      </c>
    </row>
    <row r="90" spans="1:18" ht="30.6" customHeight="1" thickBot="1" x14ac:dyDescent="0.35">
      <c r="A90" s="11" t="s">
        <v>74</v>
      </c>
      <c r="B90" s="47">
        <v>0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>
        <f>B90+C90+D90+E90</f>
        <v>0</v>
      </c>
    </row>
    <row r="91" spans="1:18" ht="15" thickTop="1" x14ac:dyDescent="0.3">
      <c r="A91" s="21" t="s">
        <v>75</v>
      </c>
      <c r="B91" s="48">
        <v>0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>
        <f>B91+C91+D91+E91</f>
        <v>0</v>
      </c>
    </row>
    <row r="92" spans="1:18" x14ac:dyDescent="0.3">
      <c r="A92" s="16"/>
      <c r="B92" s="29">
        <v>0</v>
      </c>
      <c r="C92" s="49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>
        <f>B92+C92+D92+E92</f>
        <v>0</v>
      </c>
    </row>
    <row r="93" spans="1:18" ht="16.2" thickBot="1" x14ac:dyDescent="0.35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0">+E78+E91</f>
        <v>12112542.52</v>
      </c>
      <c r="F93" s="51">
        <f>+F78+F91</f>
        <v>20959340.809999999</v>
      </c>
      <c r="G93" s="51">
        <f>+G78+G91</f>
        <v>20764068.050000001</v>
      </c>
      <c r="H93" s="51">
        <f>+H78+H91</f>
        <v>15251533.279999999</v>
      </c>
      <c r="I93" s="51">
        <f>+I78+I91</f>
        <v>23580842.290000003</v>
      </c>
      <c r="J93" s="51">
        <f>+J78+J91</f>
        <v>23585917.07</v>
      </c>
      <c r="K93" s="51"/>
      <c r="L93" s="51"/>
      <c r="M93" s="51"/>
      <c r="N93" s="51"/>
      <c r="O93" s="51"/>
      <c r="P93" s="51">
        <f>D93+E93+F93+G93+H93+I93+J93</f>
        <v>128051509.87</v>
      </c>
      <c r="R93" s="6"/>
    </row>
    <row r="94" spans="1:18" ht="15" thickTop="1" x14ac:dyDescent="0.3">
      <c r="A94" s="5" t="s">
        <v>80</v>
      </c>
    </row>
    <row r="95" spans="1:18" x14ac:dyDescent="0.3">
      <c r="A95" s="1" t="s">
        <v>81</v>
      </c>
      <c r="C95" s="6"/>
    </row>
    <row r="96" spans="1:18" x14ac:dyDescent="0.3">
      <c r="A96" s="1" t="s">
        <v>82</v>
      </c>
      <c r="G96" s="6"/>
      <c r="P96" s="6"/>
    </row>
    <row r="97" spans="1:16" x14ac:dyDescent="0.3">
      <c r="A97" s="1" t="s">
        <v>83</v>
      </c>
      <c r="D97"/>
    </row>
    <row r="98" spans="1:16" x14ac:dyDescent="0.3">
      <c r="A98" s="1" t="s">
        <v>84</v>
      </c>
    </row>
    <row r="99" spans="1:16" x14ac:dyDescent="0.3">
      <c r="A99" s="1" t="s">
        <v>85</v>
      </c>
      <c r="D99" s="6"/>
    </row>
    <row r="100" spans="1:16" x14ac:dyDescent="0.3">
      <c r="A100" s="1" t="s">
        <v>89</v>
      </c>
    </row>
    <row r="101" spans="1:16" x14ac:dyDescent="0.3">
      <c r="A101" s="1"/>
    </row>
    <row r="102" spans="1:16" x14ac:dyDescent="0.3">
      <c r="A102" s="1"/>
    </row>
    <row r="103" spans="1:16" x14ac:dyDescent="0.3">
      <c r="A103" s="1"/>
    </row>
    <row r="104" spans="1:16" x14ac:dyDescent="0.3">
      <c r="A104" s="1"/>
    </row>
    <row r="105" spans="1:16" s="5" customFormat="1" ht="15.6" x14ac:dyDescent="0.3">
      <c r="A105" s="71" t="s">
        <v>112</v>
      </c>
      <c r="B105" s="73" t="s">
        <v>115</v>
      </c>
      <c r="C105" s="73"/>
      <c r="D105" s="73"/>
      <c r="E105" s="73"/>
      <c r="F105" s="73"/>
      <c r="G105" s="72"/>
      <c r="H105" s="73" t="s">
        <v>111</v>
      </c>
      <c r="I105" s="73"/>
      <c r="J105" s="73"/>
      <c r="K105" s="73"/>
      <c r="L105" s="73"/>
      <c r="M105" s="73"/>
      <c r="N105" s="73"/>
      <c r="O105" s="73"/>
      <c r="P105" s="73"/>
    </row>
    <row r="106" spans="1:16" ht="15.6" x14ac:dyDescent="0.3">
      <c r="A106" s="71" t="s">
        <v>108</v>
      </c>
      <c r="B106" s="73" t="s">
        <v>104</v>
      </c>
      <c r="C106" s="73"/>
      <c r="D106" s="73"/>
      <c r="E106" s="73"/>
      <c r="F106" s="73"/>
      <c r="G106" s="72"/>
      <c r="H106" s="73" t="s">
        <v>105</v>
      </c>
      <c r="I106" s="73"/>
      <c r="J106" s="73"/>
      <c r="K106" s="73"/>
      <c r="L106" s="73"/>
      <c r="M106" s="73"/>
      <c r="N106" s="73"/>
      <c r="O106" s="73"/>
      <c r="P106" s="73"/>
    </row>
    <row r="107" spans="1:16" ht="15.6" x14ac:dyDescent="0.3">
      <c r="A107" s="69" t="s">
        <v>109</v>
      </c>
      <c r="B107" s="74" t="s">
        <v>106</v>
      </c>
      <c r="C107" s="74"/>
      <c r="D107" s="74"/>
      <c r="E107" s="74"/>
      <c r="F107" s="74"/>
      <c r="G107" s="70"/>
      <c r="H107" s="74" t="s">
        <v>107</v>
      </c>
      <c r="I107" s="74"/>
      <c r="J107" s="74"/>
      <c r="K107" s="74"/>
      <c r="L107" s="74"/>
      <c r="M107" s="74"/>
      <c r="N107" s="74"/>
      <c r="O107" s="74"/>
      <c r="P107" s="74"/>
    </row>
    <row r="108" spans="1:16" ht="15.6" x14ac:dyDescent="0.3">
      <c r="A108" s="69" t="s">
        <v>110</v>
      </c>
      <c r="B108" s="74" t="s">
        <v>113</v>
      </c>
      <c r="C108" s="74"/>
      <c r="D108" s="74"/>
      <c r="E108" s="74"/>
      <c r="F108" s="74"/>
      <c r="G108" s="70"/>
      <c r="H108" s="74" t="s">
        <v>114</v>
      </c>
      <c r="I108" s="74"/>
      <c r="J108" s="74"/>
      <c r="K108" s="74"/>
      <c r="L108" s="74"/>
      <c r="M108" s="74"/>
      <c r="N108" s="74"/>
      <c r="O108" s="74"/>
      <c r="P108" s="74"/>
    </row>
    <row r="110" spans="1:16" x14ac:dyDescent="0.3">
      <c r="A110" s="1"/>
    </row>
    <row r="111" spans="1:16" x14ac:dyDescent="0.3">
      <c r="A111" s="1"/>
    </row>
    <row r="112" spans="1:16" x14ac:dyDescent="0.3">
      <c r="A112" s="1"/>
    </row>
    <row r="113" spans="1:2" x14ac:dyDescent="0.3">
      <c r="A113" s="1"/>
    </row>
    <row r="114" spans="1:2" x14ac:dyDescent="0.3">
      <c r="A114" s="1"/>
    </row>
    <row r="117" spans="1:2" x14ac:dyDescent="0.3">
      <c r="B117"/>
    </row>
  </sheetData>
  <mergeCells count="13">
    <mergeCell ref="A5:P5"/>
    <mergeCell ref="A6:P6"/>
    <mergeCell ref="A7:P7"/>
    <mergeCell ref="A8:P8"/>
    <mergeCell ref="A9:P9"/>
    <mergeCell ref="B106:F106"/>
    <mergeCell ref="B107:F107"/>
    <mergeCell ref="B108:F108"/>
    <mergeCell ref="H105:P105"/>
    <mergeCell ref="H106:P106"/>
    <mergeCell ref="H107:P107"/>
    <mergeCell ref="H108:P108"/>
    <mergeCell ref="B105:F105"/>
  </mergeCells>
  <printOptions horizontalCentered="1"/>
  <pageMargins left="0" right="0" top="0.39370078740157483" bottom="0" header="0.31496062992125984" footer="0.31496062992125984"/>
  <pageSetup paperSize="5" scale="70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Johanny Buret</cp:lastModifiedBy>
  <cp:revision/>
  <cp:lastPrinted>2024-08-08T13:51:14Z</cp:lastPrinted>
  <dcterms:created xsi:type="dcterms:W3CDTF">2018-04-17T18:57:16Z</dcterms:created>
  <dcterms:modified xsi:type="dcterms:W3CDTF">2024-08-08T13:52:18Z</dcterms:modified>
</cp:coreProperties>
</file>