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admin\Desktop\EDITADOS\2022\"/>
    </mc:Choice>
  </mc:AlternateContent>
  <xr:revisionPtr revIDLastSave="0" documentId="13_ncr:1_{C74760EA-D29D-463E-8038-E502CD8FE85B}" xr6:coauthVersionLast="47" xr6:coauthVersionMax="47" xr10:uidLastSave="{00000000-0000-0000-0000-000000000000}"/>
  <bookViews>
    <workbookView xWindow="-120" yWindow="-120" windowWidth="21840" windowHeight="13020" xr2:uid="{B2B8B86B-1B25-405C-9549-8CFEEC16507B}"/>
  </bookViews>
  <sheets>
    <sheet name="507007 (2)" sheetId="1" r:id="rId1"/>
  </sheets>
  <externalReferences>
    <externalReference r:id="rId2"/>
  </externalReferences>
  <definedNames>
    <definedName name="_xlnm.Print_Area" localSheetId="0">'507007 (2)'!$A$1:$E$86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72" i="1" l="1"/>
  <c r="E69" i="1"/>
  <c r="F65" i="1"/>
  <c r="F64" i="1" s="1"/>
  <c r="E64" i="1"/>
  <c r="D64" i="1"/>
  <c r="C64" i="1"/>
  <c r="C76" i="1" s="1"/>
  <c r="F62" i="1"/>
  <c r="D62" i="1"/>
  <c r="F58" i="1"/>
  <c r="F55" i="1"/>
  <c r="F54" i="1" s="1"/>
  <c r="D55" i="1"/>
  <c r="D54" i="1" s="1"/>
  <c r="E54" i="1"/>
  <c r="C54" i="1"/>
  <c r="F46" i="1"/>
  <c r="D46" i="1"/>
  <c r="F39" i="1"/>
  <c r="F38" i="1" s="1"/>
  <c r="D38" i="1"/>
  <c r="C38" i="1"/>
  <c r="F37" i="1"/>
  <c r="D37" i="1"/>
  <c r="D28" i="1" s="1"/>
  <c r="F35" i="1"/>
  <c r="F30" i="1"/>
  <c r="F28" i="1"/>
  <c r="E28" i="1"/>
  <c r="C28" i="1"/>
  <c r="F27" i="1"/>
  <c r="D27" i="1"/>
  <c r="F26" i="1"/>
  <c r="D26" i="1"/>
  <c r="F25" i="1"/>
  <c r="E25" i="1"/>
  <c r="F24" i="1"/>
  <c r="D24" i="1"/>
  <c r="F23" i="1"/>
  <c r="D21" i="1"/>
  <c r="F20" i="1"/>
  <c r="D20" i="1"/>
  <c r="D18" i="1" s="1"/>
  <c r="F19" i="1"/>
  <c r="F18" i="1" s="1"/>
  <c r="D19" i="1"/>
  <c r="C18" i="1"/>
  <c r="F17" i="1"/>
  <c r="D17" i="1"/>
  <c r="F16" i="1"/>
  <c r="E16" i="1"/>
  <c r="F15" i="1"/>
  <c r="D15" i="1"/>
  <c r="H14" i="1"/>
  <c r="F14" i="1"/>
  <c r="E14" i="1"/>
  <c r="E12" i="1" s="1"/>
  <c r="D14" i="1"/>
  <c r="D12" i="1" s="1"/>
  <c r="H13" i="1"/>
  <c r="F13" i="1"/>
  <c r="D13" i="1"/>
  <c r="G13" i="1" s="1"/>
  <c r="I12" i="1"/>
  <c r="J12" i="1" s="1"/>
  <c r="F12" i="1"/>
  <c r="G12" i="1" s="1"/>
  <c r="C12" i="1"/>
  <c r="F76" i="1" l="1"/>
  <c r="F77" i="1" s="1"/>
  <c r="D76" i="1"/>
  <c r="E20" i="1"/>
  <c r="E18" i="1" s="1"/>
  <c r="E7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5EB6881B-6C8B-419D-B495-343C1C021190}">
      <text>
        <r>
          <rPr>
            <sz val="11"/>
            <color rgb="FF000000"/>
            <rFont val="Calibri"/>
            <family val="2"/>
          </rPr>
          <t xml:space="preserve">Felix Ramirez:
</t>
        </r>
        <r>
          <rPr>
            <sz val="9"/>
            <color rgb="FF000000"/>
            <rFont val="Tahoma"/>
            <family val="2"/>
          </rPr>
          <t>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t>
        </r>
      </text>
    </comment>
    <comment ref="F12" authorId="0" shapeId="0" xr:uid="{E693210B-268B-4035-8B8B-62590A02B019}">
      <text>
        <r>
          <rPr>
            <sz val="11"/>
            <color rgb="FF000000"/>
            <rFont val="Calibri"/>
            <family val="2"/>
          </rPr>
          <t xml:space="preserve">Felix Ramirez:
</t>
        </r>
        <r>
          <rPr>
            <sz val="9"/>
            <color rgb="FF000000"/>
            <rFont val="Tahoma"/>
            <family val="2"/>
          </rPr>
          <t>Verificar con RRHH.</t>
        </r>
      </text>
    </comment>
    <comment ref="A13" authorId="0" shapeId="0" xr:uid="{95FFC31B-7FDC-4D14-80FD-B21D5AC293DA}">
      <text>
        <r>
          <rPr>
            <sz val="11"/>
            <color rgb="FF000000"/>
            <rFont val="Calibri"/>
            <family val="2"/>
          </rPr>
          <t xml:space="preserve">Felix Ramirez:
</t>
        </r>
        <r>
          <rPr>
            <sz val="9"/>
            <color rgb="FF000000"/>
            <rFont val="Tahoma"/>
            <family val="2"/>
          </rPr>
          <t>Asignaciones en efectivo o en especie pagaderas a los empleados de las instituciones 
públicas en contraprestación por el trabajo realizado. Incluyen sueldos y salarios, cargas 
que correspondan por trámite de pensión, regalía pascual, vacaciones e indemnizaciones 
laborales.</t>
        </r>
      </text>
    </comment>
    <comment ref="A14" authorId="0" shapeId="0" xr:uid="{12B8CA4B-ED30-44EF-90A0-178BE2C6E5BB}">
      <text>
        <r>
          <rPr>
            <sz val="11"/>
            <color rgb="FF000000"/>
            <rFont val="Calibri"/>
            <family val="2"/>
          </rPr>
          <t xml:space="preserve">Felix Ramirez:
</t>
        </r>
        <r>
          <rPr>
            <sz val="9"/>
            <color rgb="FF000000"/>
            <rFont val="Tahoma"/>
            <family val="2"/>
          </rPr>
          <t>Asignaciones destinadas a cubrir las remuneraciones adicionales al sueldo base. 
Incluye: i) las primas por antigüedad derivadas del número de años de servicio en el sector público; ii) las compensaciones por prestación de servicios fuera del horario o 
calendario normal de trabajo, por transporte, así como incentivos por concepto de desempeño, riesgo laboral y labor humanitaria y iii) los especialismos para miembros de 
las Fuerzas Armadas y Policía Nacional.</t>
        </r>
      </text>
    </comment>
    <comment ref="A15" authorId="0" shapeId="0" xr:uid="{FBA89F8D-EA85-4CD0-8491-A77DE03DA7EE}">
      <text>
        <r>
          <rPr>
            <sz val="11"/>
            <color rgb="FF000000"/>
            <rFont val="Calibri"/>
            <family val="2"/>
          </rPr>
          <t xml:space="preserve">Felix Ramirez:
</t>
        </r>
        <r>
          <rPr>
            <sz val="9"/>
            <color rgb="FF000000"/>
            <rFont val="Tahoma"/>
            <family val="2"/>
          </rPr>
          <t>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t>
        </r>
      </text>
    </comment>
    <comment ref="K15" authorId="0" shapeId="0" xr:uid="{FA9BC50D-CAF2-48FE-AF7E-F0FF5F8335E9}">
      <text>
        <r>
          <rPr>
            <sz val="11"/>
            <color rgb="FF000000"/>
            <rFont val="Calibri"/>
            <family val="2"/>
          </rPr>
          <t xml:space="preserve">Felix Ramirez:
</t>
        </r>
        <r>
          <rPr>
            <sz val="9"/>
            <color rgb="FF000000"/>
            <rFont val="Tahoma"/>
            <family val="2"/>
          </rPr>
          <t xml:space="preserve">Gastos de representacion de SDC. X12
</t>
        </r>
      </text>
    </comment>
    <comment ref="L15" authorId="0" shapeId="0" xr:uid="{6C8F8555-07C1-4940-A580-DE33BA70070B}">
      <text>
        <r>
          <rPr>
            <sz val="11"/>
            <color rgb="FF000000"/>
            <rFont val="Calibri"/>
            <family val="2"/>
          </rPr>
          <t xml:space="preserve">Felix Ramirez:
</t>
        </r>
        <r>
          <rPr>
            <sz val="9"/>
            <color rgb="FF000000"/>
            <rFont val="Tahoma"/>
            <family val="2"/>
          </rPr>
          <t>Gastos representacion de Mariana.</t>
        </r>
      </text>
    </comment>
    <comment ref="A16" authorId="0" shapeId="0" xr:uid="{5F466AE6-C0A3-4037-98A2-EE7D0E45D8E1}">
      <text>
        <r>
          <rPr>
            <sz val="11"/>
            <color rgb="FF000000"/>
            <rFont val="Calibri"/>
            <family val="2"/>
          </rPr>
          <t xml:space="preserve">Felix Ramirez:
</t>
        </r>
        <r>
          <rPr>
            <sz val="9"/>
            <color rgb="FF000000"/>
            <rFont val="Tahoma"/>
            <family val="2"/>
          </rPr>
          <t>Asignaciones por remuneraciones extraordinarias que se otorgan por motivos especiales 
establecidos en leyes, reglamentos y normas correspondientes. No aplica al gobierno 
general.</t>
        </r>
      </text>
    </comment>
    <comment ref="A17" authorId="0" shapeId="0" xr:uid="{ACABE669-1383-4FAD-A5FE-2F9D4B61EE1C}">
      <text>
        <r>
          <rPr>
            <sz val="11"/>
            <color rgb="FF000000"/>
            <rFont val="Calibri"/>
            <family val="2"/>
          </rPr>
          <t xml:space="preserve">Felix Ramirez:
</t>
        </r>
        <r>
          <rPr>
            <sz val="9"/>
            <color rgb="FF000000"/>
            <rFont val="Tahoma"/>
            <family val="2"/>
          </rPr>
          <t>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t>
        </r>
      </text>
    </comment>
    <comment ref="A18" authorId="0" shapeId="0" xr:uid="{E0F8AE57-5BA7-4883-8DE0-7116FE7AA0C0}">
      <text>
        <r>
          <rPr>
            <sz val="11"/>
            <color rgb="FF000000"/>
            <rFont val="Calibri"/>
            <family val="2"/>
          </rPr>
          <t xml:space="preserve">Felix Ramirez:
</t>
        </r>
        <r>
          <rPr>
            <sz val="9"/>
            <color rgb="FF000000"/>
            <rFont val="Tahoma"/>
            <family val="2"/>
          </rPr>
          <t>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t>
        </r>
      </text>
    </comment>
    <comment ref="A19" authorId="0" shapeId="0" xr:uid="{3E80B349-6AEA-4E60-8D37-19DEF901F98C}">
      <text>
        <r>
          <rPr>
            <sz val="11"/>
            <color rgb="FF000000"/>
            <rFont val="Calibri"/>
            <family val="2"/>
          </rPr>
          <t xml:space="preserve">Felix Ramirez:
</t>
        </r>
        <r>
          <rPr>
            <sz val="9"/>
            <color rgb="FF000000"/>
            <rFont val="Tahoma"/>
            <family val="2"/>
          </rPr>
          <t>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t>
        </r>
      </text>
    </comment>
    <comment ref="A20" authorId="0" shapeId="0" xr:uid="{1930AAF7-6F83-4E9B-AC3B-88ED1A90D5CB}">
      <text>
        <r>
          <rPr>
            <sz val="11"/>
            <color rgb="FF000000"/>
            <rFont val="Calibri"/>
            <family val="2"/>
          </rPr>
          <t xml:space="preserve">Felix Ramirez:
</t>
        </r>
        <r>
          <rPr>
            <sz val="9"/>
            <color rgb="FF000000"/>
            <rFont val="Tahoma"/>
            <family val="2"/>
          </rPr>
          <t>Asignaciones destinadas a cubrir contratos por servicios de publicidad y propaganda 
necesarios para dar a conocer al público información oficial. Incluye gastos para impresión y 
encuadernación de documentos.</t>
        </r>
      </text>
    </comment>
    <comment ref="A21" authorId="0" shapeId="0" xr:uid="{190D6FF9-CD39-471E-ADD9-57BD168AA7F0}">
      <text>
        <r>
          <rPr>
            <sz val="11"/>
            <color rgb="FF000000"/>
            <rFont val="Calibri"/>
            <family val="2"/>
          </rPr>
          <t xml:space="preserve">Felix Ramirez:
</t>
        </r>
        <r>
          <rPr>
            <sz val="9"/>
            <color rgb="FF000000"/>
            <rFont val="Tahoma"/>
            <family val="2"/>
          </rPr>
          <t>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t>
        </r>
      </text>
    </comment>
    <comment ref="A22" authorId="0" shapeId="0" xr:uid="{74D44A8A-4D06-411E-A3A9-31018D62C960}">
      <text>
        <r>
          <rPr>
            <sz val="11"/>
            <color rgb="FF000000"/>
            <rFont val="Calibri"/>
            <family val="2"/>
          </rPr>
          <t xml:space="preserve">Felix Ramirez:
</t>
        </r>
        <r>
          <rPr>
            <sz val="9"/>
            <color rgb="FF000000"/>
            <rFont val="Tahoma"/>
            <family val="2"/>
          </rPr>
          <t>Asignaciones destinadas a cubrir servicios de transporte de personas o bienes muebles, así 
como también carga y almacenamiento de insumos, materiales, equipos, maquinarias, 
activos biológicos, entre otros.</t>
        </r>
      </text>
    </comment>
    <comment ref="F22" authorId="0" shapeId="0" xr:uid="{5CBB802A-E6EB-4F8A-88BD-6A93A9F7216B}">
      <text>
        <r>
          <rPr>
            <sz val="11"/>
            <color rgb="FF000000"/>
            <rFont val="Calibri"/>
            <family val="2"/>
          </rPr>
          <t xml:space="preserve">Felix Ramirez:
</t>
        </r>
        <r>
          <rPr>
            <sz val="9"/>
            <color rgb="FF000000"/>
            <rFont val="Tahoma"/>
            <family val="2"/>
          </rPr>
          <t>Minibuses transportan a empleados de la institucion.</t>
        </r>
      </text>
    </comment>
    <comment ref="A23" authorId="0" shapeId="0" xr:uid="{9A0476F9-ABB1-450A-979C-E81037E6FE4B}">
      <text>
        <r>
          <rPr>
            <sz val="11"/>
            <color rgb="FF000000"/>
            <rFont val="Calibri"/>
            <family val="2"/>
          </rPr>
          <t xml:space="preserve">Felix Ramirez:
</t>
        </r>
        <r>
          <rPr>
            <sz val="9"/>
            <color rgb="FF000000"/>
            <rFont val="Tahoma"/>
            <family val="2"/>
          </rPr>
          <t>Asignaciones destinadas a cubrir el pago del arriendo de bienes muebles, inmuebles y semovientes.</t>
        </r>
      </text>
    </comment>
    <comment ref="F23" authorId="0" shapeId="0" xr:uid="{7FF808E6-8B2E-4633-B476-390467162499}">
      <text>
        <r>
          <rPr>
            <sz val="11"/>
            <color rgb="FF000000"/>
            <rFont val="Calibri"/>
            <family val="2"/>
          </rPr>
          <t xml:space="preserve">Felix Ramirez:
</t>
        </r>
        <r>
          <rPr>
            <sz val="9"/>
            <color rgb="FF000000"/>
            <rFont val="Tahoma"/>
            <family val="2"/>
          </rPr>
          <t xml:space="preserve">No tenemos nada en alquiler según informa finanzas.
</t>
        </r>
      </text>
    </comment>
    <comment ref="A24" authorId="0" shapeId="0" xr:uid="{802940F4-9B39-4F87-A3F8-06105CC1A557}">
      <text>
        <r>
          <rPr>
            <sz val="11"/>
            <color rgb="FF000000"/>
            <rFont val="Calibri"/>
            <family val="2"/>
          </rPr>
          <t xml:space="preserve">Felix Ramirez:
</t>
        </r>
        <r>
          <rPr>
            <sz val="9"/>
            <color rgb="FF000000"/>
            <rFont val="Tahoma"/>
            <family val="2"/>
          </rPr>
          <t>Asignaciones destinadas a la contratación de seguros para inmuebles, muebles y personas.</t>
        </r>
      </text>
    </comment>
    <comment ref="A25" authorId="0" shapeId="0" xr:uid="{C2967DA1-6C22-4A37-AEF3-4FC1BF8A39E7}">
      <text>
        <r>
          <rPr>
            <sz val="11"/>
            <color rgb="FF000000"/>
            <rFont val="Calibri"/>
            <family val="2"/>
          </rPr>
          <t xml:space="preserve">Felix Ramirez:
</t>
        </r>
        <r>
          <rPr>
            <sz val="9"/>
            <color rgb="FF000000"/>
            <rFont val="Tahoma"/>
            <family val="2"/>
          </rPr>
          <t>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t>
        </r>
      </text>
    </comment>
    <comment ref="F25" authorId="0" shapeId="0" xr:uid="{B5B5296C-029A-4B07-BD71-2951EB69F8CC}">
      <text>
        <r>
          <rPr>
            <sz val="11"/>
            <color rgb="FF000000"/>
            <rFont val="Calibri"/>
            <family val="2"/>
          </rPr>
          <t xml:space="preserve">Felix Ramirez:
</t>
        </r>
        <r>
          <rPr>
            <sz val="9"/>
            <color rgb="FF000000"/>
            <rFont val="Tahoma"/>
            <family val="2"/>
          </rPr>
          <t>Remosamiento de edificio administrativo. Revisar con Gañan</t>
        </r>
      </text>
    </comment>
    <comment ref="A26" authorId="0" shapeId="0" xr:uid="{2623CD50-FF28-4F57-A0A2-8F5FFE7F34F1}">
      <text>
        <r>
          <rPr>
            <sz val="11"/>
            <color rgb="FF000000"/>
            <rFont val="Calibri"/>
            <family val="2"/>
          </rPr>
          <t xml:space="preserve">Felix Ramirez:
</t>
        </r>
        <r>
          <rPr>
            <sz val="9"/>
            <color rgb="FF000000"/>
            <rFont val="Tahoma"/>
            <family val="2"/>
          </rPr>
          <t>Asignaciones destinadas a cubrir conceptos no incluidos en las cuentas anteriores.</t>
        </r>
      </text>
    </comment>
    <comment ref="A27" authorId="0" shapeId="0" xr:uid="{E0DAB76B-51B6-4B7B-8868-B0D91D1E5608}">
      <text>
        <r>
          <rPr>
            <sz val="11"/>
            <color rgb="FF000000"/>
            <rFont val="Calibri"/>
            <family val="2"/>
          </rPr>
          <t xml:space="preserve">Felix Ramirez:
</t>
        </r>
        <r>
          <rPr>
            <sz val="9"/>
            <color rgb="FF000000"/>
            <rFont val="Tahoma"/>
            <family val="2"/>
          </rPr>
          <t>Asignaciones destinadas a la adquisición de otras contrataciones de servicios no 
identificados
precedentemente.</t>
        </r>
      </text>
    </comment>
    <comment ref="A28" authorId="0" shapeId="0" xr:uid="{7CB1931D-062C-4534-81D3-C6700411E725}">
      <text>
        <r>
          <rPr>
            <sz val="11"/>
            <color rgb="FF000000"/>
            <rFont val="Calibri"/>
            <family val="2"/>
          </rPr>
          <t xml:space="preserve">Felix Ramirez:
</t>
        </r>
        <r>
          <rPr>
            <sz val="9"/>
            <color rgb="FF000000"/>
            <rFont val="Tahoma"/>
            <family val="2"/>
          </rPr>
          <t>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t>
        </r>
      </text>
    </comment>
    <comment ref="A29" authorId="0" shapeId="0" xr:uid="{FDC8F721-E1B7-4EA2-8CCD-3242CE8E388B}">
      <text>
        <r>
          <rPr>
            <sz val="11"/>
            <color rgb="FF000000"/>
            <rFont val="Calibri"/>
            <family val="2"/>
          </rPr>
          <t xml:space="preserve">Felix Ramirez:
</t>
        </r>
        <r>
          <rPr>
            <sz val="9"/>
            <color rgb="FF000000"/>
            <rFont val="Tahoma"/>
            <family val="2"/>
          </rPr>
          <t xml:space="preserve">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 </t>
        </r>
      </text>
    </comment>
    <comment ref="A30" authorId="0" shapeId="0" xr:uid="{503819BC-3008-4C60-BC21-3A2D2C12F09D}">
      <text>
        <r>
          <rPr>
            <sz val="11"/>
            <color rgb="FF000000"/>
            <rFont val="Calibri"/>
            <family val="2"/>
          </rPr>
          <t xml:space="preserve">Felix Ramirez:
</t>
        </r>
        <r>
          <rPr>
            <sz val="9"/>
            <color rgb="FF000000"/>
            <rFont val="Tahoma"/>
            <family val="2"/>
          </rPr>
          <t xml:space="preserve">Asignaciones destinadas a la adquisición de fibras, hilos, tejidos, telas (de cualquier tipo) y confecciones de diversa índole. UNIFORMES
</t>
        </r>
      </text>
    </comment>
    <comment ref="A31" authorId="0" shapeId="0" xr:uid="{EE43F31E-F971-4803-A3C6-A7C245C4F1C4}">
      <text>
        <r>
          <rPr>
            <sz val="11"/>
            <color rgb="FF000000"/>
            <rFont val="Calibri"/>
            <family val="2"/>
          </rPr>
          <t xml:space="preserve">Felix Ramirez:
</t>
        </r>
        <r>
          <rPr>
            <sz val="9"/>
            <color rgb="FF000000"/>
            <rFont val="Tahoma"/>
            <family val="2"/>
          </rPr>
          <t>Asignaciones destinadas a la compra de papel y cartón en sus diversas formas y clases, asi
como; libros, revistas, periódicos y material de enseñanza, así como para computación,
imprenta y reproducción.</t>
        </r>
      </text>
    </comment>
    <comment ref="A32" authorId="0" shapeId="0" xr:uid="{81031E1A-DCD9-4457-87AB-610C70D8C3A9}">
      <text>
        <r>
          <rPr>
            <sz val="11"/>
            <color rgb="FF000000"/>
            <rFont val="Calibri"/>
            <family val="2"/>
          </rPr>
          <t xml:space="preserve">Felix Ramirez:
</t>
        </r>
        <r>
          <rPr>
            <sz val="9"/>
            <color rgb="FF000000"/>
            <rFont val="Tahoma"/>
            <family val="2"/>
          </rPr>
          <t xml:space="preserve">Asignaciones destinadas a la adquisición de medicamentos para hospitales, clínicas,
policlínicas, dispensarios y productos farmacéuticos. Se incluyen los productos medicinales
para uso veterinario. </t>
        </r>
      </text>
    </comment>
    <comment ref="A33" authorId="0" shapeId="0" xr:uid="{55105159-EB75-4953-A5A3-824B1846FDFA}">
      <text>
        <r>
          <rPr>
            <sz val="11"/>
            <color rgb="FF000000"/>
            <rFont val="Calibri"/>
            <family val="2"/>
          </rPr>
          <t xml:space="preserve">Felix Ramirez:
</t>
        </r>
        <r>
          <rPr>
            <sz val="9"/>
            <color rgb="FF000000"/>
            <rFont val="Tahoma"/>
            <family val="2"/>
          </rPr>
          <t>Asignaciones destinadas a la compra de productos hechos de cueros y pieles, curtidos y sin
curtir; productos elaborados con cauchos. Se incluyen materiales de plásticos y nailon.</t>
        </r>
      </text>
    </comment>
    <comment ref="A34" authorId="0" shapeId="0" xr:uid="{2B7CDA75-A10A-426B-BDD1-194D4B849C7A}">
      <text>
        <r>
          <rPr>
            <sz val="11"/>
            <color rgb="FF000000"/>
            <rFont val="Calibri"/>
            <family val="2"/>
          </rPr>
          <t xml:space="preserve">Felix Ramirez:
</t>
        </r>
        <r>
          <rPr>
            <sz val="9"/>
            <color rgb="FF000000"/>
            <rFont val="Tahoma"/>
            <family val="2"/>
          </rPr>
          <t>Asignaciones destinadas a la adquisición de productos de arcilla, vidrio, loza y porcelana.
Incluye las asignaciones para la compra de productos hechos a base de cemento, cal y
yeso requeridos en la construcción, remodelación y mantenimiento; productos en cuya
elaboración se utilizaron minerales no metálicos no considerados anteriormente.</t>
        </r>
      </text>
    </comment>
    <comment ref="A35" authorId="0" shapeId="0" xr:uid="{66956987-82A8-4306-AFF7-A89271574BFB}">
      <text>
        <r>
          <rPr>
            <sz val="11"/>
            <color rgb="FF000000"/>
            <rFont val="Calibri"/>
            <family val="2"/>
          </rPr>
          <t xml:space="preserve">Felix Ramirez:
</t>
        </r>
        <r>
          <rPr>
            <sz val="9"/>
            <color rgb="FF000000"/>
            <rFont val="Tahoma"/>
            <family val="2"/>
          </rPr>
          <t>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t>
        </r>
      </text>
    </comment>
    <comment ref="A37" authorId="0" shapeId="0" xr:uid="{26584298-3882-4B42-A567-D58EBC388285}">
      <text>
        <r>
          <rPr>
            <sz val="11"/>
            <color rgb="FF000000"/>
            <rFont val="Calibri"/>
            <family val="2"/>
          </rPr>
          <t xml:space="preserve">Felix Ramirez:
</t>
        </r>
        <r>
          <rPr>
            <sz val="9"/>
            <color rgb="FF000000"/>
            <rFont val="Tahoma"/>
            <family val="2"/>
          </rPr>
          <t>Asignaciones destinadas a la adquisición de productos de limpieza, material deportivo,
utensilios de cocina y comedor, instrumental menor médico-quirúrgico y de laboratorio, útiles
de escritorio, de oficina y enseñanza, materiales eléctricos, repuestos y accesorios menores.</t>
        </r>
      </text>
    </comment>
    <comment ref="A38" authorId="0" shapeId="0" xr:uid="{5AC9E19F-2746-4C58-B057-CBAFF6E30129}">
      <text>
        <r>
          <rPr>
            <sz val="11"/>
            <color rgb="FF000000"/>
            <rFont val="Calibri"/>
            <family val="2"/>
          </rPr>
          <t xml:space="preserve">Felix Ramirez:
</t>
        </r>
        <r>
          <rPr>
            <sz val="9"/>
            <color rgb="FF000000"/>
            <rFont val="Tahoma"/>
            <family val="2"/>
          </rPr>
          <t>Asignaciones destinadas a transferencias para gastos corrientes a favor de personas e
instituciones de los sectores público, privado y del exterior, que no implican una
contraprestación de servicios o bienes y cuyos importes no son reintegrables por los
beneficiarios.</t>
        </r>
      </text>
    </comment>
    <comment ref="A39" authorId="0" shapeId="0" xr:uid="{EE5A6C96-52BA-4CF7-9C6D-B72E0B922080}">
      <text>
        <r>
          <rPr>
            <sz val="11"/>
            <color rgb="FF000000"/>
            <rFont val="Calibri"/>
            <family val="2"/>
          </rPr>
          <t xml:space="preserve">Felix Ramirez:
</t>
        </r>
        <r>
          <rPr>
            <sz val="9"/>
            <color rgb="FF000000"/>
            <rFont val="Tahoma"/>
            <family val="2"/>
          </rPr>
          <t>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t>
        </r>
      </text>
    </comment>
    <comment ref="A40" authorId="0" shapeId="0" xr:uid="{CD76FE4D-8D57-4C11-9D31-4E40DA47E785}">
      <text>
        <r>
          <rPr>
            <sz val="11"/>
            <color rgb="FF000000"/>
            <rFont val="Calibri"/>
            <family val="2"/>
          </rPr>
          <t xml:space="preserve">Felix Ramirez:
</t>
        </r>
        <r>
          <rPr>
            <sz val="9"/>
            <color rgb="FF000000"/>
            <rFont val="Tahoma"/>
            <family val="2"/>
          </rPr>
          <t xml:space="preserve">Asignaciones para transferencias destinadas a financiar gastos corrientes de las instituciones
públicas.
</t>
        </r>
      </text>
    </comment>
    <comment ref="A41" authorId="0" shapeId="0" xr:uid="{CF24A882-13D1-4C07-9DFF-BE2B16B4FE19}">
      <text>
        <r>
          <rPr>
            <sz val="11"/>
            <color rgb="FF000000"/>
            <rFont val="Calibri"/>
            <family val="2"/>
          </rPr>
          <t xml:space="preserve">Felix Ramirez:
</t>
        </r>
        <r>
          <rPr>
            <sz val="9"/>
            <color rgb="FF000000"/>
            <rFont val="Tahoma"/>
            <family val="2"/>
          </rPr>
          <t>Asignaciones para transferencias que tienen como destino financiar gastos corrientes de los
municipios.</t>
        </r>
      </text>
    </comment>
    <comment ref="A42" authorId="0" shapeId="0" xr:uid="{3AED0728-5A31-444F-B839-4F140A425E32}">
      <text>
        <r>
          <rPr>
            <sz val="11"/>
            <color rgb="FF000000"/>
            <rFont val="Calibri"/>
            <family val="2"/>
          </rPr>
          <t xml:space="preserve">Felix Ramirez:
</t>
        </r>
        <r>
          <rPr>
            <sz val="9"/>
            <color rgb="FF000000"/>
            <rFont val="Tahoma"/>
            <family val="2"/>
          </rPr>
          <t xml:space="preserve">Asignaciones para transferencias que tienen como destino financiar gastos corrientes de las
empresas públicas no
financieras.
</t>
        </r>
      </text>
    </comment>
    <comment ref="A43" authorId="0" shapeId="0" xr:uid="{DCD6D5D7-E981-4F0A-9B4E-FF60B616C153}">
      <text>
        <r>
          <rPr>
            <sz val="11"/>
            <color rgb="FF000000"/>
            <rFont val="Calibri"/>
            <family val="2"/>
          </rPr>
          <t xml:space="preserve">Felix Ramirez:
</t>
        </r>
        <r>
          <rPr>
            <sz val="9"/>
            <color rgb="FF000000"/>
            <rFont val="Tahoma"/>
            <family val="2"/>
          </rPr>
          <t xml:space="preserve">Asignaciones para transferencias que tienen como destino financiar gastos corrientes de las
instituciones públicas
financieras.
</t>
        </r>
      </text>
    </comment>
    <comment ref="A44" authorId="0" shapeId="0" xr:uid="{25389CE0-94F3-4962-AAB0-4545E72A2660}">
      <text>
        <r>
          <rPr>
            <sz val="11"/>
            <color rgb="FF000000"/>
            <rFont val="Calibri"/>
            <family val="2"/>
          </rPr>
          <t xml:space="preserve">Felix Ramirez:
</t>
        </r>
        <r>
          <rPr>
            <sz val="9"/>
            <color rgb="FF000000"/>
            <rFont val="Tahoma"/>
            <family val="2"/>
          </rPr>
          <t xml:space="preserve">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
</t>
        </r>
      </text>
    </comment>
    <comment ref="A45" authorId="0" shapeId="0" xr:uid="{3ECABE80-6F5A-4A68-BA6B-6924747A07B5}">
      <text>
        <r>
          <rPr>
            <sz val="11"/>
            <color rgb="FF000000"/>
            <rFont val="Calibri"/>
            <family val="2"/>
          </rPr>
          <t xml:space="preserve">Felix Ramirez:
</t>
        </r>
        <r>
          <rPr>
            <sz val="9"/>
            <color rgb="FF000000"/>
            <rFont val="Tahoma"/>
            <family val="2"/>
          </rPr>
          <t xml:space="preserve">Asignaciones sin contraprestación que tienen como destino financiar gastos corrientes de
instituciones públicas no identificadas precedentemente.
</t>
        </r>
      </text>
    </comment>
    <comment ref="A54" authorId="0" shapeId="0" xr:uid="{57C0234C-74E4-40CC-BB90-2A3AEC14F35D}">
      <text>
        <r>
          <rPr>
            <sz val="11"/>
            <color rgb="FF000000"/>
            <rFont val="Calibri"/>
            <family val="2"/>
          </rPr>
          <t xml:space="preserve">Felix Ramirez:
</t>
        </r>
        <r>
          <rPr>
            <sz val="9"/>
            <color rgb="FF000000"/>
            <rFont val="Tahoma"/>
            <family val="2"/>
          </rPr>
          <t>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adicciones y
reparaciones que incrementen la vida útil de los bienes muebles, inmuebles e intangibles.</t>
        </r>
      </text>
    </comment>
    <comment ref="A55" authorId="0" shapeId="0" xr:uid="{E99451A8-10AE-4E71-8ADF-A1EEFAC1AEDA}">
      <text>
        <r>
          <rPr>
            <sz val="11"/>
            <color rgb="FF000000"/>
            <rFont val="Calibri"/>
            <family val="2"/>
          </rPr>
          <t xml:space="preserve">Felix Ramirez:
</t>
        </r>
        <r>
          <rPr>
            <sz val="9"/>
            <color rgb="FF000000"/>
            <rFont val="Tahoma"/>
            <family val="2"/>
          </rPr>
          <t>Asignaciones por concepto de inversiones en equipos y sus adicciones y reparaciones
extraordinarias realizadas por contrato. Incluyen la adquisición de toda clase de mobiliario y
equipo de administración; bienes informáticos y equipos de cómputo; bienes artísticos, obras
de arte, objetos valiosos y otros elementos coleccionables.
Comprenden también las refacciones y accesorios mayores correspondientes a mobiliario y
equipo. Incluyen los pagos por adjudicación, expropiación e indemnización de bienes
muebles a favor del Gobierno.</t>
        </r>
      </text>
    </comment>
    <comment ref="A56" authorId="0" shapeId="0" xr:uid="{71C9DEB4-80A9-44A9-960E-38BAE1EDC918}">
      <text>
        <r>
          <rPr>
            <sz val="11"/>
            <color rgb="FF000000"/>
            <rFont val="Calibri"/>
            <family val="2"/>
          </rPr>
          <t xml:space="preserve">Felix Ramirez:
</t>
        </r>
        <r>
          <rPr>
            <sz val="9"/>
            <color rgb="FF000000"/>
            <rFont val="Tahoma"/>
            <family val="2"/>
          </rPr>
          <t>Asignaciones destinadas a la adquisición de equipos y aparatos audiovisuales,
deportivos, cámaras fotográficas y de video, equipos educacionales y recreativos.
Incluye equipos para la enseñanza especial, refacciones y accesorios mayores
correspondientes a este concepto.</t>
        </r>
      </text>
    </comment>
    <comment ref="A57" authorId="0" shapeId="0" xr:uid="{86FAC20B-83D1-475C-B189-38CDE3B25813}">
      <text>
        <r>
          <rPr>
            <sz val="11"/>
            <color rgb="FF000000"/>
            <rFont val="Calibri"/>
            <family val="2"/>
          </rPr>
          <t xml:space="preserve">Felix Ramirez:
</t>
        </r>
        <r>
          <rPr>
            <sz val="9"/>
            <color rgb="FF000000"/>
            <rFont val="Tahoma"/>
            <family val="2"/>
          </rPr>
          <t>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t>
        </r>
      </text>
    </comment>
    <comment ref="A58" authorId="0" shapeId="0" xr:uid="{3B1476DB-C23B-4970-916C-BE02CE7D8AED}">
      <text>
        <r>
          <rPr>
            <sz val="11"/>
            <color rgb="FF000000"/>
            <rFont val="Calibri"/>
            <family val="2"/>
          </rPr>
          <t xml:space="preserve">Felix Ramirez:
</t>
        </r>
        <r>
          <rPr>
            <sz val="9"/>
            <color rgb="FF000000"/>
            <rFont val="Tahoma"/>
            <family val="2"/>
          </rPr>
          <t>Asignaciones destinadas a la adquisición de toda clase de equipo de transporte terrestre,
ferroviario, aéreo, aeroespacial, marítimo, lacustre, fluvial y auxiliar de transporte. Incluyen las
refacciones y accesorios mayores correspondientes a los conceptos incluidos en esta cuenta.</t>
        </r>
      </text>
    </comment>
    <comment ref="A59" authorId="0" shapeId="0" xr:uid="{D6925BAE-A593-4955-8CC5-E8045F62B42B}">
      <text>
        <r>
          <rPr>
            <sz val="11"/>
            <color rgb="FF000000"/>
            <rFont val="Calibri"/>
            <family val="2"/>
          </rPr>
          <t xml:space="preserve">Felix Ramirez:
</t>
        </r>
        <r>
          <rPr>
            <sz val="9"/>
            <color rgb="FF000000"/>
            <rFont val="Tahoma"/>
            <family val="2"/>
          </rPr>
          <t>Asignaciones destinadas a la adquisición de toda clase de maquinaria y equipos no
comprendidos en los conceptos anteriores, como los de uso agropecuario, industrial,
construcción, aeroespacial, comunicaciones, telecomunicaciones, máquinasheramientas, equipos eléctricos, electrónicos y demas maquinarias. Incluye la
adquisición de herramientas y máquinas-herramientas. Adicionalmente comprende las
refacciones y accesorios mayores correspondientes a este concepto.</t>
        </r>
      </text>
    </comment>
    <comment ref="A60" authorId="0" shapeId="0" xr:uid="{5EB05E4E-0AA8-4D62-9828-09B0A0E1B98E}">
      <text>
        <r>
          <rPr>
            <sz val="11"/>
            <color rgb="FF000000"/>
            <rFont val="Calibri"/>
            <family val="2"/>
          </rPr>
          <t xml:space="preserve">Felix Ramirez:
</t>
        </r>
        <r>
          <rPr>
            <sz val="9"/>
            <color rgb="FF000000"/>
            <rFont val="Tahoma"/>
            <family val="2"/>
          </rPr>
          <t>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t>
        </r>
      </text>
    </comment>
    <comment ref="A61" authorId="0" shapeId="0" xr:uid="{04BB2218-91D0-43F8-95CE-07CC4B202C37}">
      <text>
        <r>
          <rPr>
            <sz val="11"/>
            <color rgb="FF000000"/>
            <rFont val="Calibri"/>
            <family val="2"/>
          </rPr>
          <t xml:space="preserve">Felix Ramirez:
</t>
        </r>
        <r>
          <rPr>
            <sz val="9"/>
            <color rgb="FF000000"/>
            <rFont val="Tahoma"/>
            <family val="2"/>
          </rPr>
          <t>Asignaciones destinadas a la adquisición de toda clase de seres vivos animal o vegetal tanto
para su utilización en el trabajo como para su cultivo, fomento, exhibición y
reproducción.</t>
        </r>
      </text>
    </comment>
    <comment ref="A62" authorId="0" shapeId="0" xr:uid="{AF99CBE2-9689-4080-BED5-0AABE2EAB479}">
      <text>
        <r>
          <rPr>
            <sz val="11"/>
            <color rgb="FF000000"/>
            <rFont val="Calibri"/>
            <family val="2"/>
          </rPr>
          <t xml:space="preserve">Felix Ramirez:
</t>
        </r>
        <r>
          <rPr>
            <sz val="9"/>
            <color rgb="FF000000"/>
            <rFont val="Tahoma"/>
            <family val="2"/>
          </rPr>
          <t>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t>
        </r>
      </text>
    </comment>
    <comment ref="A63" authorId="0" shapeId="0" xr:uid="{E23750EA-F119-40B2-A681-1F14D2BD39B6}">
      <text>
        <r>
          <rPr>
            <sz val="11"/>
            <color rgb="FF000000"/>
            <rFont val="Calibri"/>
            <family val="2"/>
          </rPr>
          <t xml:space="preserve">Felix Ramirez:
</t>
        </r>
        <r>
          <rPr>
            <sz val="9"/>
            <color rgb="FF000000"/>
            <rFont val="Tahoma"/>
            <family val="2"/>
          </rPr>
          <t>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t>
        </r>
      </text>
    </comment>
    <comment ref="A64" authorId="0" shapeId="0" xr:uid="{707BCF03-C2D5-4F2F-AE75-80493816A66F}">
      <text>
        <r>
          <rPr>
            <sz val="11"/>
            <color rgb="FF000000"/>
            <rFont val="Calibri"/>
            <family val="2"/>
          </rPr>
          <t xml:space="preserve">Felix Ramirez:
</t>
        </r>
        <r>
          <rPr>
            <sz val="9"/>
            <color rgb="FF000000"/>
            <rFont val="Tahoma"/>
            <family val="2"/>
          </rPr>
          <t>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t>
        </r>
      </text>
    </comment>
    <comment ref="A65" authorId="0" shapeId="0" xr:uid="{6D1D0BF9-AB1D-4E40-87E5-E749324F27DF}">
      <text>
        <r>
          <rPr>
            <sz val="11"/>
            <color rgb="FF000000"/>
            <rFont val="Calibri"/>
            <family val="2"/>
          </rPr>
          <t xml:space="preserve">Felix Ramirez:
</t>
        </r>
        <r>
          <rPr>
            <sz val="9"/>
            <color rgb="FF000000"/>
            <rFont val="Tahoma"/>
            <family val="2"/>
          </rPr>
          <t>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t>
        </r>
      </text>
    </comment>
    <comment ref="A66" authorId="0" shapeId="0" xr:uid="{529F4AB2-1806-4723-9E30-20C4685C13A2}">
      <text>
        <r>
          <rPr>
            <sz val="11"/>
            <color rgb="FF000000"/>
            <rFont val="Calibri"/>
            <family val="2"/>
          </rPr>
          <t xml:space="preserve">Felix Ramirez:
</t>
        </r>
        <r>
          <rPr>
            <sz val="9"/>
            <color rgb="FF000000"/>
            <rFont val="Tahoma"/>
            <family val="2"/>
          </rPr>
          <t xml:space="preserve">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
</t>
        </r>
      </text>
    </comment>
    <comment ref="A67" authorId="0" shapeId="0" xr:uid="{D300D6AC-7C17-43A2-A52E-129BB569FEAE}">
      <text>
        <r>
          <rPr>
            <sz val="11"/>
            <color rgb="FF000000"/>
            <rFont val="Calibri"/>
            <family val="2"/>
          </rPr>
          <t xml:space="preserve">Felix Ramirez:
</t>
        </r>
        <r>
          <rPr>
            <sz val="9"/>
            <color rgb="FF000000"/>
            <rFont val="Tahoma"/>
            <family val="2"/>
          </rPr>
          <t>Asignaciones destinadas a construcción de bienes de uso público y privado mediante el
sistema de concesión.</t>
        </r>
      </text>
    </comment>
    <comment ref="A68" authorId="0" shapeId="0" xr:uid="{081D4390-CF13-409C-8218-0400F42B0CC8}">
      <text>
        <r>
          <rPr>
            <sz val="11"/>
            <color rgb="FF000000"/>
            <rFont val="Calibri"/>
            <family val="2"/>
          </rPr>
          <t xml:space="preserve">Felix Ramirez:
</t>
        </r>
        <r>
          <rPr>
            <sz val="9"/>
            <color rgb="FF000000"/>
            <rFont val="Tahoma"/>
            <family val="2"/>
          </rPr>
          <t>Asignaciones establecidas por los artículos 32 y 33 de la Ley 423-06 que asignan,
respectivamente, un 5 % para imprevistos de inversión y un 1 % para gastos de calamidad
pública.</t>
        </r>
      </text>
    </comment>
    <comment ref="A69" authorId="0" shapeId="0" xr:uid="{AA131EA7-2BF6-4191-A3FB-A356AFCCF940}">
      <text>
        <r>
          <rPr>
            <sz val="11"/>
            <color rgb="FF000000"/>
            <rFont val="Calibri"/>
            <family val="2"/>
          </rPr>
          <t xml:space="preserve">Felix Ramirez:
</t>
        </r>
        <r>
          <rPr>
            <sz val="9"/>
            <color rgb="FF000000"/>
            <rFont val="Tahoma"/>
            <family val="2"/>
          </rPr>
          <t>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t>
        </r>
      </text>
    </comment>
    <comment ref="A70" authorId="0" shapeId="0" xr:uid="{AC31BB51-BD87-4D83-AA7C-868C87FB519F}">
      <text>
        <r>
          <rPr>
            <sz val="11"/>
            <color rgb="FF000000"/>
            <rFont val="Calibri"/>
            <family val="2"/>
          </rPr>
          <t xml:space="preserve">Felix Ramirez:
</t>
        </r>
        <r>
          <rPr>
            <sz val="9"/>
            <color rgb="FF000000"/>
            <rFont val="Tahoma"/>
            <family val="2"/>
          </rPr>
          <t>Asignaciones por concepto de préstamos de fomento, a corto y largo plazo, al sector
privado, al sector público y al sector externo con cargo de reintegro y pago de intereses.</t>
        </r>
      </text>
    </comment>
    <comment ref="A71" authorId="0" shapeId="0" xr:uid="{7F2DA9E3-FB83-4E40-9F74-69E5AF2EA21A}">
      <text>
        <r>
          <rPr>
            <sz val="11"/>
            <color rgb="FF000000"/>
            <rFont val="Calibri"/>
            <family val="2"/>
          </rPr>
          <t xml:space="preserve">Felix Ramirez:
</t>
        </r>
        <r>
          <rPr>
            <sz val="9"/>
            <color rgb="FF000000"/>
            <rFont val="Tahoma"/>
            <family val="2"/>
          </rPr>
          <t>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t>
        </r>
      </text>
    </comment>
    <comment ref="A72" authorId="0" shapeId="0" xr:uid="{9C06D0F6-E42B-4EFA-96C8-5D00FC5B2DBC}">
      <text>
        <r>
          <rPr>
            <sz val="11"/>
            <color rgb="FF000000"/>
            <rFont val="Calibri"/>
            <family val="2"/>
          </rPr>
          <t xml:space="preserve">Felix Ramirez:
</t>
        </r>
        <r>
          <rPr>
            <sz val="9"/>
            <color rgb="FF000000"/>
            <rFont val="Tahoma"/>
            <family val="2"/>
          </rPr>
          <t>Asignaciones por intereses y comisiones de la deuda pública. Se incluyen los intereses de las deudas comerciales.</t>
        </r>
      </text>
    </comment>
    <comment ref="A73" authorId="0" shapeId="0" xr:uid="{BB3FAA67-5458-4B91-A1F7-66DFC6A491BF}">
      <text>
        <r>
          <rPr>
            <sz val="11"/>
            <color rgb="FF000000"/>
            <rFont val="Calibri"/>
            <family val="2"/>
          </rPr>
          <t xml:space="preserve">Felix Ramirez:
</t>
        </r>
        <r>
          <rPr>
            <sz val="9"/>
            <color rgb="FF000000"/>
            <rFont val="Tahoma"/>
            <family val="2"/>
          </rPr>
          <t>Asignaciones destinadas para atender los intereses de la
deuda pública con residentes en el país.</t>
        </r>
      </text>
    </comment>
    <comment ref="A74" authorId="0" shapeId="0" xr:uid="{15B31243-DCD5-498E-9AB6-C9A69C0210A0}">
      <text>
        <r>
          <rPr>
            <sz val="11"/>
            <color rgb="FF000000"/>
            <rFont val="Calibri"/>
            <family val="2"/>
          </rPr>
          <t xml:space="preserve">Felix Ramirez:
</t>
        </r>
        <r>
          <rPr>
            <sz val="9"/>
            <color rgb="FF000000"/>
            <rFont val="Tahoma"/>
            <family val="2"/>
          </rPr>
          <t>Asignaciones destinadas a cubrir los intereses por el endeudamiento público externo.</t>
        </r>
      </text>
    </comment>
    <comment ref="A75" authorId="0" shapeId="0" xr:uid="{A5D05F0B-786A-4CC1-A2B3-445E0F8C1201}">
      <text>
        <r>
          <rPr>
            <sz val="11"/>
            <color rgb="FF000000"/>
            <rFont val="Calibri"/>
            <family val="2"/>
          </rPr>
          <t xml:space="preserve">Felix Ramirez:
</t>
        </r>
        <r>
          <rPr>
            <sz val="9"/>
            <color rgb="FF000000"/>
            <rFont val="Tahoma"/>
            <family val="2"/>
          </rPr>
          <t xml:space="preserve">Asignaciones derivadas de la deuda pública interna y externa que se originan en comisiones,
multas, estampillas y otros gastos no incluidos en las cuentas anteriores.
</t>
        </r>
      </text>
    </comment>
  </commentList>
</comments>
</file>

<file path=xl/sharedStrings.xml><?xml version="1.0" encoding="utf-8"?>
<sst xmlns="http://schemas.openxmlformats.org/spreadsheetml/2006/main" count="73" uniqueCount="73">
  <si>
    <t>Ministerio de Agricultura</t>
  </si>
  <si>
    <t>Mercados Dominicanos de Abasto Agropecuario</t>
  </si>
  <si>
    <t xml:space="preserve">Presupuesto de Gastos y Aplicaciones Financieras </t>
  </si>
  <si>
    <t>Detalle</t>
  </si>
  <si>
    <t>PRESUPUESTO SOLICITADO</t>
  </si>
  <si>
    <t>FONDOS PROPIOS</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</si>
  <si>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</si>
  <si>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</si>
  <si>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</si>
  <si>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</si>
  <si>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</si>
  <si>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</si>
  <si>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</si>
  <si>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</si>
  <si>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</si>
  <si>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</si>
  <si>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</si>
  <si>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</si>
  <si>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</si>
  <si>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</si>
  <si>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</si>
  <si>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</si>
  <si>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</si>
  <si>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</si>
  <si>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</si>
  <si>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</si>
  <si>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</si>
  <si>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</si>
  <si>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</si>
  <si>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</si>
  <si>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</si>
  <si>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</si>
  <si>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</si>
  <si>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</si>
  <si>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</si>
  <si>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</si>
  <si>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</si>
  <si>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</si>
  <si>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</si>
  <si>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</si>
  <si>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</si>
  <si>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</si>
  <si>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</si>
  <si>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</si>
  <si>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</si>
  <si>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</si>
  <si>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</si>
  <si>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</si>
  <si>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</si>
  <si>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</si>
  <si>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</si>
  <si>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</si>
  <si>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</si>
  <si>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</si>
  <si>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</si>
  <si>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</si>
  <si>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BIÓLOGICOS CULTIVABLES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</si>
  <si>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</si>
  <si>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</si>
  <si>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</si>
  <si>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</si>
  <si>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</si>
  <si>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</si>
  <si>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</si>
  <si>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</si>
  <si>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</si>
  <si>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</si>
  <si>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</si>
  <si>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</si>
  <si>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</si>
  <si>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</si>
  <si>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TOTAL GASTOS Y APLICACIONES FINANCIERAS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</si>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</sst>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 * #,##0.00\ ;\ * \(#,##0.00\);\ * \-#\ ;\ @\ "/>
  </numFmts>
  <fonts count="14" x14ac:knownFonts="1">
    <font>
      <sz val="11"/>
      <color rgb="FF000000"/>
      <name val="Calibri"/>
      <family val="2"/>
    </font>
    <font>
      <sz val="11"/>
      <color rgb="FF000000"/>
      <name val="Calibri"/>
      <family val="2"/>
    </font>
    <font>
      <b/>
      <sz val="13"/>
      <color rgb="FF000000"/>
      <name val="Times New Roman"/>
      <family val="1"/>
    </font>
    <font>
      <sz val="13"/>
      <color rgb="FF000000"/>
      <name val="Times New Roman"/>
      <family val="1"/>
    </font>
    <font>
      <b/>
      <sz val="11"/>
      <color rgb="FF000000"/>
      <name val="Times New Roman"/>
      <family val="1"/>
    </font>
    <font>
      <sz val="10"/>
      <color rgb="FF000000"/>
      <name val="Calibri"/>
      <family val="2"/>
    </font>
    <font>
      <b/>
      <sz val="10"/>
      <color rgb="FF000000"/>
      <name val="Times New Roman"/>
      <family val="1"/>
    </font>
    <font>
      <b/>
      <sz val="11"/>
      <color rgb="FF000000"/>
      <name val="Calibri"/>
      <family val="2"/>
    </font>
    <font>
      <sz val="10"/>
      <color rgb="FF000000"/>
      <name val="Times New Roman"/>
      <family val="1"/>
    </font>
    <font>
      <sz val="10"/>
      <name val="Times New Roman"/>
      <family val="1"/>
    </font>
    <font>
      <sz val="10"/>
      <name val="Calibri"/>
      <family val="2"/>
    </font>
    <font>
      <b/>
      <sz val="10"/>
      <color rgb="FF000000"/>
      <name val="Calibri"/>
      <family val="2"/>
    </font>
    <font>
      <sz val="11"/>
      <color rgb="FF000000"/>
      <name val="Times New Roman"/>
      <family val="1"/>
    </font>
    <font>
      <sz val="9"/>
      <color rgb="FF000000"/>
      <name val="Tahoma"/>
      <family val="2"/>
    </font>
  </fonts>
  <fills count="5">
    <fill>
      <patternFill patternType="none"/>
    </fill>
    <fill>
      <patternFill patternType="gray125"/>
    </fill>
    <fill>
      <patternFill patternType="solid">
        <fgColor rgb="FF9DC3E6"/>
        <bgColor rgb="FFC0C0C0"/>
      </patternFill>
    </fill>
    <fill>
      <patternFill patternType="solid">
        <fgColor rgb="FF92D050"/>
        <bgColor rgb="FFC0C0C0"/>
      </patternFill>
    </fill>
    <fill>
      <patternFill patternType="solid">
        <fgColor rgb="FF548235"/>
        <bgColor rgb="FF339966"/>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double">
        <color auto="1"/>
      </bottom>
      <diagonal/>
    </border>
  </borders>
  <cellStyleXfs count="2">
    <xf numFmtId="0" fontId="0" fillId="0" borderId="0"/>
    <xf numFmtId="164" fontId="1" fillId="0" borderId="0" applyBorder="0" applyProtection="0"/>
  </cellStyleXfs>
  <cellXfs count="47">
    <xf numFmtId="0" fontId="0" fillId="0" borderId="0" xfId="0"/>
    <xf numFmtId="0" fontId="3" fillId="0" borderId="0" xfId="0" applyFont="1"/>
    <xf numFmtId="164" fontId="3" fillId="0" borderId="0" xfId="1" applyFont="1" applyBorder="1" applyProtection="1"/>
    <xf numFmtId="0" fontId="4" fillId="2" borderId="0" xfId="0" applyFont="1" applyFill="1" applyAlignment="1">
      <alignment vertical="center" wrapText="1"/>
    </xf>
    <xf numFmtId="12" fontId="4" fillId="2" borderId="0" xfId="0" applyNumberFormat="1" applyFont="1" applyFill="1" applyAlignment="1">
      <alignment horizontal="center" vertical="center" wrapText="1"/>
    </xf>
    <xf numFmtId="0" fontId="5" fillId="0" borderId="0" xfId="0" applyFont="1"/>
    <xf numFmtId="164" fontId="5" fillId="0" borderId="0" xfId="1" applyFont="1" applyBorder="1" applyProtection="1"/>
    <xf numFmtId="0" fontId="6" fillId="0" borderId="1" xfId="0" applyFont="1" applyBorder="1" applyAlignment="1">
      <alignment horizontal="left" vertical="center" wrapText="1"/>
    </xf>
    <xf numFmtId="4" fontId="6" fillId="0" borderId="1" xfId="1" applyNumberFormat="1" applyFont="1" applyBorder="1" applyAlignment="1" applyProtection="1">
      <alignment horizontal="left" vertical="center" wrapText="1"/>
    </xf>
    <xf numFmtId="0" fontId="6" fillId="2" borderId="1" xfId="0" applyFont="1" applyFill="1" applyBorder="1" applyAlignment="1">
      <alignment horizontal="left" vertical="center" wrapText="1"/>
    </xf>
    <xf numFmtId="4" fontId="6" fillId="2" borderId="1" xfId="1" applyNumberFormat="1" applyFont="1" applyFill="1" applyBorder="1" applyAlignment="1" applyProtection="1">
      <alignment vertical="center" wrapText="1"/>
    </xf>
    <xf numFmtId="10" fontId="5" fillId="0" borderId="0" xfId="0" applyNumberFormat="1" applyFont="1"/>
    <xf numFmtId="164" fontId="1" fillId="0" borderId="0" xfId="1"/>
    <xf numFmtId="43" fontId="5" fillId="0" borderId="0" xfId="0" applyNumberFormat="1" applyFont="1"/>
    <xf numFmtId="0" fontId="8" fillId="0" borderId="1" xfId="0" applyFont="1" applyBorder="1" applyAlignment="1">
      <alignment horizontal="left" vertical="center" wrapText="1" indent="3"/>
    </xf>
    <xf numFmtId="4" fontId="8" fillId="0" borderId="1" xfId="0" applyNumberFormat="1" applyFont="1" applyBorder="1" applyAlignment="1">
      <alignment vertical="center" wrapText="1"/>
    </xf>
    <xf numFmtId="4" fontId="8" fillId="3" borderId="1" xfId="0" applyNumberFormat="1" applyFont="1" applyFill="1" applyBorder="1" applyAlignment="1">
      <alignment vertical="center" wrapText="1"/>
    </xf>
    <xf numFmtId="4" fontId="5" fillId="0" borderId="0" xfId="0" applyNumberFormat="1" applyFont="1"/>
    <xf numFmtId="0" fontId="9" fillId="0" borderId="1" xfId="0" applyFont="1" applyBorder="1" applyAlignment="1">
      <alignment horizontal="left" vertical="center" wrapText="1" indent="3"/>
    </xf>
    <xf numFmtId="4" fontId="9" fillId="0" borderId="1" xfId="0" applyNumberFormat="1" applyFont="1" applyBorder="1"/>
    <xf numFmtId="4" fontId="9" fillId="3" borderId="1" xfId="0" applyNumberFormat="1" applyFont="1" applyFill="1" applyBorder="1"/>
    <xf numFmtId="0" fontId="10" fillId="0" borderId="0" xfId="0" applyFont="1"/>
    <xf numFmtId="164" fontId="10" fillId="0" borderId="0" xfId="1" applyFont="1" applyBorder="1" applyProtection="1"/>
    <xf numFmtId="4" fontId="8" fillId="0" borderId="1" xfId="0" applyNumberFormat="1" applyFont="1" applyBorder="1"/>
    <xf numFmtId="4" fontId="8" fillId="3" borderId="1" xfId="0" applyNumberFormat="1" applyFont="1" applyFill="1" applyBorder="1"/>
    <xf numFmtId="4" fontId="6" fillId="2" borderId="1" xfId="0" applyNumberFormat="1" applyFont="1" applyFill="1" applyBorder="1" applyAlignment="1">
      <alignment vertical="center" wrapText="1"/>
    </xf>
    <xf numFmtId="164" fontId="0" fillId="0" borderId="0" xfId="1" applyFont="1" applyBorder="1" applyProtection="1"/>
    <xf numFmtId="4" fontId="9" fillId="0" borderId="1" xfId="0" applyNumberFormat="1" applyFont="1" applyBorder="1" applyAlignment="1">
      <alignment vertical="center" wrapText="1"/>
    </xf>
    <xf numFmtId="4" fontId="6" fillId="2" borderId="1" xfId="0" applyNumberFormat="1" applyFont="1" applyFill="1" applyBorder="1"/>
    <xf numFmtId="4" fontId="10" fillId="0" borderId="0" xfId="0" applyNumberFormat="1" applyFont="1"/>
    <xf numFmtId="0" fontId="5" fillId="0" borderId="1" xfId="0" applyFont="1" applyBorder="1"/>
    <xf numFmtId="0" fontId="11" fillId="0" borderId="0" xfId="0" applyFont="1"/>
    <xf numFmtId="164" fontId="11" fillId="0" borderId="0" xfId="1" applyFont="1" applyBorder="1" applyProtection="1"/>
    <xf numFmtId="4" fontId="8" fillId="2" borderId="1" xfId="0" applyNumberFormat="1" applyFont="1" applyFill="1" applyBorder="1"/>
    <xf numFmtId="0" fontId="4" fillId="4" borderId="2" xfId="0" applyFont="1" applyFill="1" applyBorder="1"/>
    <xf numFmtId="4" fontId="4" fillId="4" borderId="2" xfId="0" applyNumberFormat="1" applyFont="1" applyFill="1" applyBorder="1"/>
    <xf numFmtId="4" fontId="0" fillId="0" borderId="0" xfId="0" applyNumberFormat="1"/>
    <xf numFmtId="0" fontId="12" fillId="0" borderId="0" xfId="0" applyFont="1"/>
    <xf numFmtId="4" fontId="12" fillId="0" borderId="0" xfId="0" applyNumberFormat="1" applyFont="1"/>
    <xf numFmtId="0" fontId="8" fillId="0" borderId="0" xfId="0" applyFont="1"/>
    <xf numFmtId="4" fontId="8" fillId="0" borderId="0" xfId="0" applyNumberFormat="1" applyFont="1"/>
    <xf numFmtId="0" fontId="8" fillId="0" borderId="0" xfId="0" applyFont="1" applyAlignment="1">
      <alignment horizontal="left"/>
    </xf>
    <xf numFmtId="0" fontId="4" fillId="0" borderId="0" xfId="0" applyFont="1" applyAlignment="1">
      <alignment horizontal="left"/>
    </xf>
    <xf numFmtId="4" fontId="4" fillId="0" borderId="0" xfId="0" applyNumberFormat="1" applyFont="1"/>
    <xf numFmtId="0" fontId="6" fillId="0" borderId="0" xfId="0" applyFont="1" applyAlignment="1">
      <alignment horizontal="center"/>
    </xf>
    <xf numFmtId="0" fontId="2" fillId="0" borderId="0" xfId="0" applyFont="1" applyAlignment="1">
      <alignment horizontal="center" vertical="center" wrapText="1"/>
    </xf>
    <xf numFmtId="0" fontId="7" fillId="0" borderId="1" xfId="1" applyNumberFormat="1" applyFont="1" applyBorder="1" applyAlignment="1" applyProtection="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3627439</xdr:colOff>
      <xdr:row>2</xdr:row>
      <xdr:rowOff>47625</xdr:rowOff>
    </xdr:from>
    <xdr:to>
      <xdr:col>0</xdr:col>
      <xdr:colOff>4227271</xdr:colOff>
      <xdr:row>4</xdr:row>
      <xdr:rowOff>161902</xdr:rowOff>
    </xdr:to>
    <xdr:pic>
      <xdr:nvPicPr>
        <xdr:cNvPr id="2" name="0 Imagen">
          <a:extLst>
            <a:ext uri="{FF2B5EF4-FFF2-40B4-BE49-F238E27FC236}">
              <a16:creationId xmlns:a16="http://schemas.microsoft.com/office/drawing/2014/main" id="{C613C29F-6E4D-4046-BF27-5288B8C524C9}"/>
            </a:ext>
          </a:extLst>
        </xdr:cNvPr>
        <xdr:cNvPicPr/>
      </xdr:nvPicPr>
      <xdr:blipFill>
        <a:blip xmlns:r="http://schemas.openxmlformats.org/officeDocument/2006/relationships" r:embed="rId1"/>
        <a:stretch/>
      </xdr:blipFill>
      <xdr:spPr>
        <a:xfrm>
          <a:off x="3627439" y="428625"/>
          <a:ext cx="599832" cy="495277"/>
        </a:xfrm>
        <a:prstGeom prst="rect">
          <a:avLst/>
        </a:prstGeom>
        <a:ln w="0">
          <a:noFill/>
        </a:ln>
      </xdr:spPr>
    </xdr:pic>
    <xdr:clientData/>
  </xdr:twoCellAnchor>
  <xdr:twoCellAnchor>
    <xdr:from>
      <xdr:col>0</xdr:col>
      <xdr:colOff>15875</xdr:colOff>
      <xdr:row>3</xdr:row>
      <xdr:rowOff>41569</xdr:rowOff>
    </xdr:from>
    <xdr:to>
      <xdr:col>0</xdr:col>
      <xdr:colOff>563563</xdr:colOff>
      <xdr:row>5</xdr:row>
      <xdr:rowOff>127001</xdr:rowOff>
    </xdr:to>
    <xdr:pic>
      <xdr:nvPicPr>
        <xdr:cNvPr id="3" name="2 Imagen">
          <a:extLst>
            <a:ext uri="{FF2B5EF4-FFF2-40B4-BE49-F238E27FC236}">
              <a16:creationId xmlns:a16="http://schemas.microsoft.com/office/drawing/2014/main" id="{06BD6642-A80C-4A49-9021-5206B696ACAA}"/>
            </a:ext>
          </a:extLst>
        </xdr:cNvPr>
        <xdr:cNvPicPr/>
      </xdr:nvPicPr>
      <xdr:blipFill rotWithShape="1">
        <a:blip xmlns:r="http://schemas.openxmlformats.org/officeDocument/2006/relationships" r:embed="rId2"/>
        <a:srcRect l="16207" r="10126"/>
        <a:stretch/>
      </xdr:blipFill>
      <xdr:spPr>
        <a:xfrm>
          <a:off x="15875" y="613069"/>
          <a:ext cx="547688" cy="466432"/>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mirez/Documents/PRESUPUESTO%202022/RELACION%20DE%20CUENTAS%20PRESUPUESTARIA%20MERCADOM%202022%20-%20copia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07007"/>
      <sheetName val="Hoja1"/>
      <sheetName val="507007 (2)"/>
      <sheetName val="507007 (4)"/>
    </sheetNames>
    <sheetDataSet>
      <sheetData sheetId="0"/>
      <sheetData sheetId="1">
        <row r="3">
          <cell r="B3">
            <v>174463910</v>
          </cell>
          <cell r="G3">
            <v>60000000</v>
          </cell>
          <cell r="K3">
            <v>118722291.96000001</v>
          </cell>
          <cell r="L3">
            <v>115252947.29000001</v>
          </cell>
          <cell r="M3">
            <v>8865611.3300000001</v>
          </cell>
        </row>
        <row r="4">
          <cell r="B4">
            <v>174463910</v>
          </cell>
          <cell r="G4">
            <v>2100000</v>
          </cell>
          <cell r="H4">
            <v>1620000</v>
          </cell>
          <cell r="K4">
            <v>12000000</v>
          </cell>
          <cell r="L4">
            <v>11141000</v>
          </cell>
          <cell r="M4">
            <v>928416.66666666663</v>
          </cell>
        </row>
        <row r="5">
          <cell r="B5">
            <v>65789000</v>
          </cell>
          <cell r="G5">
            <v>3001200</v>
          </cell>
          <cell r="H5">
            <v>1801200</v>
          </cell>
          <cell r="K5">
            <v>9893524.3300000001</v>
          </cell>
        </row>
        <row r="6">
          <cell r="B6">
            <v>449320200</v>
          </cell>
          <cell r="G6">
            <v>8412000</v>
          </cell>
          <cell r="K6">
            <v>504038</v>
          </cell>
        </row>
        <row r="7">
          <cell r="B7">
            <v>74669000</v>
          </cell>
          <cell r="G7">
            <v>600000</v>
          </cell>
          <cell r="H7">
            <v>483000</v>
          </cell>
          <cell r="K7">
            <v>17808343.794</v>
          </cell>
          <cell r="M7">
            <v>17506922.693351001</v>
          </cell>
        </row>
        <row r="8">
          <cell r="B8">
            <v>241738050</v>
          </cell>
          <cell r="G8">
            <v>17400000</v>
          </cell>
        </row>
        <row r="9">
          <cell r="B9">
            <v>110200000</v>
          </cell>
          <cell r="G9">
            <v>810000</v>
          </cell>
          <cell r="K9">
            <v>4000000</v>
          </cell>
        </row>
        <row r="10">
          <cell r="B10">
            <v>0</v>
          </cell>
          <cell r="G10">
            <v>7200000</v>
          </cell>
          <cell r="K10">
            <v>180000</v>
          </cell>
        </row>
        <row r="11">
          <cell r="G11">
            <v>100000</v>
          </cell>
          <cell r="K11">
            <v>22507500</v>
          </cell>
        </row>
        <row r="19">
          <cell r="L19">
            <v>2858000</v>
          </cell>
        </row>
        <row r="20">
          <cell r="A20">
            <v>1148400</v>
          </cell>
          <cell r="C20">
            <v>382800</v>
          </cell>
          <cell r="E20">
            <v>800000</v>
          </cell>
          <cell r="G20">
            <v>10000000</v>
          </cell>
          <cell r="I20">
            <v>4350000</v>
          </cell>
          <cell r="L20">
            <v>300000</v>
          </cell>
        </row>
        <row r="21">
          <cell r="A21">
            <v>840000</v>
          </cell>
          <cell r="G21">
            <v>7200000</v>
          </cell>
          <cell r="L21">
            <v>2900000</v>
          </cell>
        </row>
        <row r="22">
          <cell r="A22">
            <v>5000000</v>
          </cell>
          <cell r="G22">
            <v>10800000</v>
          </cell>
          <cell r="L22">
            <v>480000</v>
          </cell>
        </row>
        <row r="23">
          <cell r="A23">
            <v>1200000</v>
          </cell>
          <cell r="G23">
            <v>435000</v>
          </cell>
          <cell r="J23">
            <v>720000</v>
          </cell>
          <cell r="L23">
            <v>800000</v>
          </cell>
        </row>
        <row r="24">
          <cell r="A24">
            <v>600000</v>
          </cell>
          <cell r="G24">
            <v>5000000</v>
          </cell>
          <cell r="J24">
            <v>651057</v>
          </cell>
          <cell r="L24">
            <v>3658000</v>
          </cell>
        </row>
        <row r="25">
          <cell r="A25">
            <v>56668.32</v>
          </cell>
          <cell r="E25">
            <v>3995820</v>
          </cell>
          <cell r="J25">
            <v>400000</v>
          </cell>
        </row>
        <row r="26">
          <cell r="A26">
            <v>139703.15</v>
          </cell>
          <cell r="F26">
            <v>520000</v>
          </cell>
          <cell r="G26">
            <v>50000</v>
          </cell>
        </row>
        <row r="27">
          <cell r="A27">
            <v>700000</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F18E2-D4CF-4F2B-833C-C82C45930C39}">
  <sheetPr>
    <pageSetUpPr fitToPage="1"/>
  </sheetPr>
  <dimension ref="A6:AML89"/>
  <sheetViews>
    <sheetView showGridLines="0" tabSelected="1" topLeftCell="A96" zoomScale="120" zoomScaleNormal="120" zoomScaleSheetLayoutView="120" workbookViewId="0">
      <selection activeCell="A78" sqref="A78:E84"/>
    </sheetView>
  </sheetViews>
  <sheetFormatPr defaultColWidth="9.140625" defaultRowHeight="15" x14ac:dyDescent="0.25"/>
  <cols>
    <col min="1" max="1" width="76.42578125" style="39" customWidth="1"/>
    <col min="2" max="2" width="11.5703125" style="39" customWidth="1"/>
    <col min="3" max="3" width="14.28515625" style="40" hidden="1" customWidth="1"/>
    <col min="4" max="4" width="16.28515625" style="40" bestFit="1" customWidth="1"/>
    <col min="5" max="5" width="15.7109375" style="40" customWidth="1"/>
    <col min="6" max="6" width="16.7109375" style="40" hidden="1" customWidth="1"/>
    <col min="7" max="7" width="13.42578125" style="5" hidden="1" customWidth="1"/>
    <col min="8" max="8" width="13.42578125" style="6" hidden="1" customWidth="1"/>
    <col min="9" max="9" width="12.85546875" style="5" hidden="1" customWidth="1"/>
    <col min="10" max="10" width="13.5703125" style="5" hidden="1" customWidth="1"/>
    <col min="11" max="12" width="0" style="5" hidden="1" customWidth="1"/>
    <col min="13" max="15" width="9.140625" style="5"/>
    <col min="16" max="16" width="12.28515625" style="5" bestFit="1" customWidth="1"/>
    <col min="17" max="1026" width="9.140625" style="5"/>
  </cols>
  <sheetData>
    <row r="6" spans="1:12" s="1" customFormat="1" ht="16.149999999999999" customHeight="1" x14ac:dyDescent="0.25">
      <c r="A6" s="45" t="s">
        <v>0</v>
      </c>
      <c r="B6" s="45"/>
      <c r="C6" s="45"/>
      <c r="D6" s="45"/>
      <c r="E6" s="45"/>
      <c r="F6" s="45"/>
      <c r="H6" s="2"/>
    </row>
    <row r="7" spans="1:12" s="1" customFormat="1" ht="16.149999999999999" customHeight="1" x14ac:dyDescent="0.25">
      <c r="A7" s="45" t="s">
        <v>1</v>
      </c>
      <c r="B7" s="45"/>
      <c r="C7" s="45"/>
      <c r="D7" s="45"/>
      <c r="E7" s="45"/>
      <c r="F7" s="45"/>
      <c r="H7" s="2"/>
    </row>
    <row r="8" spans="1:12" s="1" customFormat="1" ht="16.149999999999999" customHeight="1" x14ac:dyDescent="0.25">
      <c r="A8" s="45" t="s">
        <v>2</v>
      </c>
      <c r="B8" s="45"/>
      <c r="C8" s="45"/>
      <c r="D8" s="45"/>
      <c r="E8" s="45"/>
      <c r="F8" s="45"/>
      <c r="H8" s="2"/>
    </row>
    <row r="10" spans="1:12" ht="42.75" x14ac:dyDescent="0.25">
      <c r="A10" s="3" t="s">
        <v>3</v>
      </c>
      <c r="B10" s="3"/>
      <c r="C10" s="4">
        <v>2021</v>
      </c>
      <c r="D10" s="4" t="s">
        <v>4</v>
      </c>
      <c r="E10" s="4" t="s">
        <v>5</v>
      </c>
      <c r="F10" s="4">
        <v>2022</v>
      </c>
    </row>
    <row r="11" spans="1:12" x14ac:dyDescent="0.25">
      <c r="A11" s="7" t="s">
        <v>6</v>
      </c>
      <c r="B11" s="7"/>
      <c r="C11" s="8"/>
      <c r="D11" s="46">
        <v>2022</v>
      </c>
      <c r="E11" s="46"/>
      <c r="F11" s="8"/>
    </row>
    <row r="12" spans="1:12" x14ac:dyDescent="0.25">
      <c r="A12" s="9" t="s">
        <v>7</v>
      </c>
      <c r="B12" s="9"/>
      <c r="C12" s="10">
        <f>SUM(C13:C17)</f>
        <v>149051230</v>
      </c>
      <c r="D12" s="10">
        <f>SUM(D13:D17)</f>
        <v>151583869.98335099</v>
      </c>
      <c r="E12" s="10">
        <f>SUM(E13:E17)</f>
        <v>9794027.9966666661</v>
      </c>
      <c r="F12" s="10">
        <f>SUM(F13:F17)</f>
        <v>166728198.08400002</v>
      </c>
      <c r="G12" s="11">
        <f>1-(C12/F12)</f>
        <v>0.10602266615449241</v>
      </c>
      <c r="I12" s="12">
        <f>8255000</f>
        <v>8255000</v>
      </c>
      <c r="J12" s="13">
        <f>I12*12</f>
        <v>99060000</v>
      </c>
    </row>
    <row r="13" spans="1:12" x14ac:dyDescent="0.25">
      <c r="A13" s="14" t="s">
        <v>8</v>
      </c>
      <c r="B13" s="14"/>
      <c r="C13" s="15">
        <v>99388792</v>
      </c>
      <c r="D13" s="15">
        <f>[1]Hoja1!L3</f>
        <v>115252947.29000001</v>
      </c>
      <c r="E13" s="15"/>
      <c r="F13" s="16">
        <f>[1]Hoja1!K3+[1]Hoja1!K4</f>
        <v>130722291.96000001</v>
      </c>
      <c r="G13" s="17">
        <f>D13-C13</f>
        <v>15864155.290000007</v>
      </c>
      <c r="H13" s="6">
        <f>8000000*(12)</f>
        <v>96000000</v>
      </c>
    </row>
    <row r="14" spans="1:12" s="21" customFormat="1" ht="12.75" x14ac:dyDescent="0.2">
      <c r="A14" s="18" t="s">
        <v>9</v>
      </c>
      <c r="B14" s="18"/>
      <c r="C14" s="19">
        <v>24818422</v>
      </c>
      <c r="D14" s="19">
        <f>[1]Hoja1!G10+[1]Hoja1!L4</f>
        <v>18341000</v>
      </c>
      <c r="E14" s="19">
        <f>[1]Hoja1!M4</f>
        <v>928416.66666666663</v>
      </c>
      <c r="F14" s="20">
        <f>[1]Hoja1!K5+[1]Hoja1!K6</f>
        <v>10397562.33</v>
      </c>
      <c r="H14" s="22">
        <f>585000*12</f>
        <v>7020000</v>
      </c>
    </row>
    <row r="15" spans="1:12" x14ac:dyDescent="0.25">
      <c r="A15" s="14" t="s">
        <v>10</v>
      </c>
      <c r="B15" s="14"/>
      <c r="C15" s="23">
        <v>1000000</v>
      </c>
      <c r="D15" s="23">
        <f>[1]Hoja1!H7</f>
        <v>483000</v>
      </c>
      <c r="E15" s="23"/>
      <c r="F15" s="24">
        <f>[1]Hoja1!G7</f>
        <v>600000</v>
      </c>
      <c r="K15" s="5">
        <v>32500</v>
      </c>
      <c r="L15" s="5">
        <v>8000</v>
      </c>
    </row>
    <row r="16" spans="1:12" x14ac:dyDescent="0.25">
      <c r="A16" s="14" t="s">
        <v>11</v>
      </c>
      <c r="B16" s="14"/>
      <c r="C16" s="23">
        <v>10000000</v>
      </c>
      <c r="D16" s="23">
        <v>0</v>
      </c>
      <c r="E16" s="23">
        <f>[1]Hoja1!M3</f>
        <v>8865611.3300000001</v>
      </c>
      <c r="F16" s="24">
        <f>[1]Hoja1!G10</f>
        <v>7200000</v>
      </c>
    </row>
    <row r="17" spans="1:16" x14ac:dyDescent="0.25">
      <c r="A17" s="14" t="s">
        <v>12</v>
      </c>
      <c r="B17" s="14"/>
      <c r="C17" s="15">
        <v>13844016</v>
      </c>
      <c r="D17" s="15">
        <f>[1]Hoja1!M7</f>
        <v>17506922.693351001</v>
      </c>
      <c r="E17" s="15"/>
      <c r="F17" s="16">
        <f>[1]Hoja1!K7</f>
        <v>17808343.794</v>
      </c>
    </row>
    <row r="18" spans="1:16" ht="30.95" customHeight="1" x14ac:dyDescent="0.25">
      <c r="A18" s="9" t="s">
        <v>13</v>
      </c>
      <c r="B18" s="9"/>
      <c r="C18" s="25">
        <f>SUM(C19:C27)</f>
        <v>11713067</v>
      </c>
      <c r="D18" s="25">
        <f>SUM(D19:D27)</f>
        <v>24699200</v>
      </c>
      <c r="E18" s="25">
        <f>SUM(E19:E27)</f>
        <v>16675972.00333333</v>
      </c>
      <c r="F18" s="25">
        <f>SUM(F19:F27)</f>
        <v>124642520</v>
      </c>
    </row>
    <row r="19" spans="1:16" x14ac:dyDescent="0.25">
      <c r="A19" s="14" t="s">
        <v>14</v>
      </c>
      <c r="B19" s="14"/>
      <c r="C19" s="15">
        <v>850000</v>
      </c>
      <c r="D19" s="15">
        <f>[1]Hoja1!H4+[1]Hoja1!H5</f>
        <v>3421200</v>
      </c>
      <c r="E19" s="15">
        <v>7372152.0033333302</v>
      </c>
      <c r="F19" s="24">
        <f>[1]Hoja1!G3+[1]Hoja1!G4+[1]Hoja1!G5</f>
        <v>65101200</v>
      </c>
      <c r="P19" s="12"/>
    </row>
    <row r="20" spans="1:16" x14ac:dyDescent="0.25">
      <c r="A20" s="14" t="s">
        <v>15</v>
      </c>
      <c r="B20" s="14"/>
      <c r="C20" s="15">
        <v>300000</v>
      </c>
      <c r="D20" s="15">
        <f>[1]Hoja1!L19</f>
        <v>2858000</v>
      </c>
      <c r="E20" s="15">
        <f>D20</f>
        <v>2858000</v>
      </c>
      <c r="F20" s="24">
        <f>[1]Hoja1!L20+[1]Hoja1!L21+[1]Hoja1!L24</f>
        <v>6858000</v>
      </c>
      <c r="P20" s="26"/>
    </row>
    <row r="21" spans="1:16" s="21" customFormat="1" ht="12.75" x14ac:dyDescent="0.2">
      <c r="A21" s="18" t="s">
        <v>16</v>
      </c>
      <c r="B21" s="18"/>
      <c r="C21" s="27">
        <v>100000</v>
      </c>
      <c r="D21" s="27">
        <f>[1]Hoja1!G11</f>
        <v>100000</v>
      </c>
      <c r="E21" s="27">
        <v>200000</v>
      </c>
      <c r="F21" s="20">
        <v>100000</v>
      </c>
      <c r="H21" s="22"/>
    </row>
    <row r="22" spans="1:16" ht="18" customHeight="1" x14ac:dyDescent="0.25">
      <c r="A22" s="14" t="s">
        <v>17</v>
      </c>
      <c r="B22" s="14"/>
      <c r="C22" s="15"/>
      <c r="D22" s="15"/>
      <c r="E22" s="15"/>
      <c r="F22" s="23">
        <v>0</v>
      </c>
    </row>
    <row r="23" spans="1:16" x14ac:dyDescent="0.25">
      <c r="A23" s="14" t="s">
        <v>18</v>
      </c>
      <c r="B23" s="14"/>
      <c r="C23" s="15">
        <v>30000</v>
      </c>
      <c r="D23" s="15"/>
      <c r="E23" s="15"/>
      <c r="F23" s="24">
        <f>[1]Hoja1!A21</f>
        <v>840000</v>
      </c>
    </row>
    <row r="24" spans="1:16" x14ac:dyDescent="0.25">
      <c r="A24" s="14" t="s">
        <v>19</v>
      </c>
      <c r="B24" s="14"/>
      <c r="C24" s="15">
        <v>24000</v>
      </c>
      <c r="D24" s="15">
        <f>C24</f>
        <v>24000</v>
      </c>
      <c r="E24" s="15">
        <v>200000</v>
      </c>
      <c r="F24" s="24">
        <f>[1]Hoja1!G9</f>
        <v>810000</v>
      </c>
    </row>
    <row r="25" spans="1:16" ht="25.5" x14ac:dyDescent="0.25">
      <c r="A25" s="14" t="s">
        <v>20</v>
      </c>
      <c r="B25" s="14"/>
      <c r="C25" s="15">
        <v>2409067</v>
      </c>
      <c r="D25" s="15"/>
      <c r="E25" s="15">
        <f>[1]Hoja1!E25+[1]Hoja1!G26+(2000000)</f>
        <v>6045820</v>
      </c>
      <c r="F25" s="16">
        <f>[1]Hoja1!E25+[1]Hoja1!A27+[1]Hoja1!F26</f>
        <v>5215820</v>
      </c>
    </row>
    <row r="26" spans="1:16" x14ac:dyDescent="0.25">
      <c r="A26" s="14" t="s">
        <v>21</v>
      </c>
      <c r="B26" s="14"/>
      <c r="C26" s="15">
        <v>8000000</v>
      </c>
      <c r="D26" s="15">
        <f>[1]Hoja1!G8</f>
        <v>17400000</v>
      </c>
      <c r="E26" s="15"/>
      <c r="F26" s="16">
        <f>[1]Hoja1!G8+[1]Hoja1!I20+[1]Hoja1!K11+[1]Hoja1!K10</f>
        <v>44437500</v>
      </c>
    </row>
    <row r="27" spans="1:16" x14ac:dyDescent="0.25">
      <c r="A27" s="14" t="s">
        <v>22</v>
      </c>
      <c r="B27" s="14"/>
      <c r="C27" s="15"/>
      <c r="D27" s="15">
        <f>([1]Hoja1!L22+[1]Hoja1!L23)*0.7</f>
        <v>896000</v>
      </c>
      <c r="E27" s="15"/>
      <c r="F27" s="24">
        <f>[1]Hoja1!L22+[1]Hoja1!L23</f>
        <v>1280000</v>
      </c>
      <c r="G27" s="17"/>
    </row>
    <row r="28" spans="1:16" ht="27.75" customHeight="1" x14ac:dyDescent="0.25">
      <c r="A28" s="9" t="s">
        <v>23</v>
      </c>
      <c r="B28" s="9"/>
      <c r="C28" s="28">
        <f>SUM(C29:C37)</f>
        <v>6301807</v>
      </c>
      <c r="D28" s="28">
        <f>SUM(D29:D37)</f>
        <v>5380938.546649009</v>
      </c>
      <c r="E28" s="28">
        <f>SUM(E29:E37)</f>
        <v>3800000</v>
      </c>
      <c r="F28" s="28">
        <f>SUM(F29:F37)</f>
        <v>13783057</v>
      </c>
    </row>
    <row r="29" spans="1:16" x14ac:dyDescent="0.25">
      <c r="A29" s="14" t="s">
        <v>24</v>
      </c>
      <c r="B29" s="14"/>
      <c r="C29" s="15">
        <v>300000</v>
      </c>
      <c r="D29" s="15"/>
      <c r="E29" s="15"/>
      <c r="F29" s="23"/>
    </row>
    <row r="30" spans="1:16" x14ac:dyDescent="0.25">
      <c r="A30" s="14" t="s">
        <v>25</v>
      </c>
      <c r="B30" s="14"/>
      <c r="C30" s="15">
        <v>1000000</v>
      </c>
      <c r="D30" s="15">
        <v>9881.5466490089802</v>
      </c>
      <c r="E30" s="15">
        <v>900000</v>
      </c>
      <c r="F30" s="24">
        <f>[1]Hoja1!K9</f>
        <v>4000000</v>
      </c>
    </row>
    <row r="31" spans="1:16" x14ac:dyDescent="0.25">
      <c r="A31" s="14" t="s">
        <v>26</v>
      </c>
      <c r="B31" s="14"/>
      <c r="C31" s="15"/>
      <c r="D31" s="15"/>
      <c r="E31" s="15">
        <v>2900000</v>
      </c>
      <c r="F31" s="23">
        <v>0</v>
      </c>
    </row>
    <row r="32" spans="1:16" x14ac:dyDescent="0.25">
      <c r="A32" s="14" t="s">
        <v>27</v>
      </c>
      <c r="B32" s="14"/>
      <c r="C32" s="15"/>
      <c r="D32" s="15"/>
      <c r="E32" s="15"/>
      <c r="F32" s="23">
        <v>0</v>
      </c>
    </row>
    <row r="33" spans="1:8" x14ac:dyDescent="0.25">
      <c r="A33" s="14" t="s">
        <v>28</v>
      </c>
      <c r="B33" s="14"/>
      <c r="C33" s="15"/>
      <c r="D33" s="15"/>
      <c r="E33" s="15"/>
      <c r="F33" s="23">
        <v>0</v>
      </c>
    </row>
    <row r="34" spans="1:8" x14ac:dyDescent="0.25">
      <c r="A34" s="14" t="s">
        <v>29</v>
      </c>
      <c r="B34" s="14"/>
      <c r="C34" s="15"/>
      <c r="D34" s="15"/>
      <c r="E34" s="15"/>
      <c r="F34" s="23">
        <v>0</v>
      </c>
    </row>
    <row r="35" spans="1:8" x14ac:dyDescent="0.25">
      <c r="A35" s="14" t="s">
        <v>30</v>
      </c>
      <c r="B35" s="14"/>
      <c r="C35" s="15">
        <v>3501807</v>
      </c>
      <c r="D35" s="15">
        <v>4000000</v>
      </c>
      <c r="E35" s="15"/>
      <c r="F35" s="24">
        <f>[1]Hoja1!G6</f>
        <v>8412000</v>
      </c>
    </row>
    <row r="36" spans="1:8" ht="25.5" x14ac:dyDescent="0.25">
      <c r="A36" s="14" t="s">
        <v>31</v>
      </c>
      <c r="B36" s="14"/>
      <c r="C36" s="15"/>
      <c r="D36" s="15"/>
      <c r="E36" s="15"/>
      <c r="F36" s="23">
        <v>0</v>
      </c>
    </row>
    <row r="37" spans="1:8" x14ac:dyDescent="0.25">
      <c r="A37" s="14" t="s">
        <v>32</v>
      </c>
      <c r="B37" s="14"/>
      <c r="C37" s="15">
        <v>1500000</v>
      </c>
      <c r="D37" s="15">
        <f>[1]Hoja1!J24+[1]Hoja1!J23</f>
        <v>1371057</v>
      </c>
      <c r="E37" s="15"/>
      <c r="F37" s="16">
        <f>[1]Hoja1!J24+[1]Hoja1!J23</f>
        <v>1371057</v>
      </c>
    </row>
    <row r="38" spans="1:8" hidden="1" x14ac:dyDescent="0.25">
      <c r="A38" s="9" t="s">
        <v>33</v>
      </c>
      <c r="B38" s="9"/>
      <c r="C38" s="28">
        <f>SUM(C39:C45)</f>
        <v>100000</v>
      </c>
      <c r="D38" s="28">
        <f>SUM(D39:D45)</f>
        <v>0</v>
      </c>
      <c r="E38" s="28"/>
      <c r="F38" s="28">
        <f>SUM(F39:F45)</f>
        <v>800000</v>
      </c>
      <c r="G38" s="17"/>
    </row>
    <row r="39" spans="1:8" s="21" customFormat="1" ht="12.75" hidden="1" x14ac:dyDescent="0.2">
      <c r="A39" s="18" t="s">
        <v>34</v>
      </c>
      <c r="B39" s="18"/>
      <c r="C39" s="27">
        <v>100000</v>
      </c>
      <c r="D39" s="27"/>
      <c r="E39" s="27"/>
      <c r="F39" s="20">
        <f>[1]Hoja1!E20</f>
        <v>800000</v>
      </c>
      <c r="G39" s="29"/>
      <c r="H39" s="22"/>
    </row>
    <row r="40" spans="1:8" hidden="1" x14ac:dyDescent="0.25">
      <c r="A40" s="14" t="s">
        <v>35</v>
      </c>
      <c r="B40" s="14"/>
      <c r="C40" s="15"/>
      <c r="D40" s="15"/>
      <c r="E40" s="15"/>
      <c r="F40" s="23">
        <v>0</v>
      </c>
      <c r="G40" s="17"/>
    </row>
    <row r="41" spans="1:8" hidden="1" x14ac:dyDescent="0.25">
      <c r="A41" s="14" t="s">
        <v>36</v>
      </c>
      <c r="B41" s="14"/>
      <c r="C41" s="15"/>
      <c r="D41" s="15"/>
      <c r="E41" s="15"/>
      <c r="F41" s="23">
        <v>0</v>
      </c>
      <c r="G41" s="17"/>
    </row>
    <row r="42" spans="1:8" hidden="1" x14ac:dyDescent="0.25">
      <c r="A42" s="14" t="s">
        <v>37</v>
      </c>
      <c r="B42" s="14"/>
      <c r="C42" s="15"/>
      <c r="D42" s="15"/>
      <c r="E42" s="15"/>
      <c r="F42" s="23">
        <v>0</v>
      </c>
      <c r="G42" s="17"/>
    </row>
    <row r="43" spans="1:8" hidden="1" x14ac:dyDescent="0.25">
      <c r="A43" s="14" t="s">
        <v>38</v>
      </c>
      <c r="B43" s="14"/>
      <c r="C43" s="15"/>
      <c r="D43" s="15"/>
      <c r="E43" s="15"/>
      <c r="F43" s="23">
        <v>0</v>
      </c>
      <c r="G43" s="17"/>
    </row>
    <row r="44" spans="1:8" hidden="1" x14ac:dyDescent="0.25">
      <c r="A44" s="14" t="s">
        <v>39</v>
      </c>
      <c r="B44" s="14"/>
      <c r="C44" s="15"/>
      <c r="D44" s="15"/>
      <c r="E44" s="15"/>
      <c r="F44" s="23">
        <v>0</v>
      </c>
      <c r="G44" s="17"/>
    </row>
    <row r="45" spans="1:8" hidden="1" x14ac:dyDescent="0.25">
      <c r="A45" s="14" t="s">
        <v>40</v>
      </c>
      <c r="B45" s="14"/>
      <c r="C45" s="15"/>
      <c r="D45" s="15"/>
      <c r="E45" s="15"/>
      <c r="F45" s="23">
        <v>0</v>
      </c>
      <c r="G45" s="17"/>
    </row>
    <row r="46" spans="1:8" hidden="1" x14ac:dyDescent="0.25">
      <c r="A46" s="9" t="s">
        <v>41</v>
      </c>
      <c r="B46" s="9"/>
      <c r="C46" s="28"/>
      <c r="D46" s="28">
        <f>SUM(D47:D53)</f>
        <v>0</v>
      </c>
      <c r="E46" s="28"/>
      <c r="F46" s="28">
        <f>SUM(F47:F53)</f>
        <v>0</v>
      </c>
      <c r="G46" s="17"/>
    </row>
    <row r="47" spans="1:8" hidden="1" x14ac:dyDescent="0.25">
      <c r="A47" s="14" t="s">
        <v>42</v>
      </c>
      <c r="B47" s="14"/>
      <c r="C47" s="15"/>
      <c r="D47" s="15"/>
      <c r="E47" s="15"/>
      <c r="F47" s="23">
        <v>0</v>
      </c>
      <c r="G47" s="17"/>
    </row>
    <row r="48" spans="1:8" hidden="1" x14ac:dyDescent="0.25">
      <c r="A48" s="14" t="s">
        <v>43</v>
      </c>
      <c r="B48" s="14"/>
      <c r="C48" s="15"/>
      <c r="D48" s="15"/>
      <c r="E48" s="15"/>
      <c r="F48" s="23">
        <v>0</v>
      </c>
      <c r="G48" s="17"/>
    </row>
    <row r="49" spans="1:8" hidden="1" x14ac:dyDescent="0.25">
      <c r="A49" s="14" t="s">
        <v>44</v>
      </c>
      <c r="B49" s="14"/>
      <c r="C49" s="15"/>
      <c r="D49" s="15"/>
      <c r="E49" s="15"/>
      <c r="F49" s="23">
        <v>0</v>
      </c>
      <c r="G49" s="17"/>
    </row>
    <row r="50" spans="1:8" hidden="1" x14ac:dyDescent="0.25">
      <c r="A50" s="14" t="s">
        <v>45</v>
      </c>
      <c r="B50" s="14"/>
      <c r="C50" s="15"/>
      <c r="D50" s="15"/>
      <c r="E50" s="15"/>
      <c r="F50" s="23">
        <v>0</v>
      </c>
      <c r="G50" s="17"/>
    </row>
    <row r="51" spans="1:8" hidden="1" x14ac:dyDescent="0.25">
      <c r="A51" s="14" t="s">
        <v>46</v>
      </c>
      <c r="B51" s="14"/>
      <c r="C51" s="15"/>
      <c r="D51" s="15"/>
      <c r="E51" s="15"/>
      <c r="F51" s="23">
        <v>0</v>
      </c>
      <c r="G51" s="17"/>
    </row>
    <row r="52" spans="1:8" hidden="1" x14ac:dyDescent="0.25">
      <c r="A52" s="14" t="s">
        <v>47</v>
      </c>
      <c r="B52" s="14"/>
      <c r="C52" s="15"/>
      <c r="D52" s="15"/>
      <c r="E52" s="15"/>
      <c r="F52" s="23">
        <v>0</v>
      </c>
      <c r="G52" s="17"/>
    </row>
    <row r="53" spans="1:8" hidden="1" x14ac:dyDescent="0.25">
      <c r="A53" s="14" t="s">
        <v>48</v>
      </c>
      <c r="B53" s="14"/>
      <c r="C53" s="30"/>
      <c r="D53" s="30"/>
      <c r="E53" s="30"/>
      <c r="F53" s="23">
        <v>0</v>
      </c>
      <c r="G53" s="17"/>
    </row>
    <row r="54" spans="1:8" s="31" customFormat="1" ht="12.75" x14ac:dyDescent="0.2">
      <c r="A54" s="9" t="s">
        <v>49</v>
      </c>
      <c r="B54" s="9"/>
      <c r="C54" s="28">
        <f>SUM(C55:C63)</f>
        <v>400000</v>
      </c>
      <c r="D54" s="28">
        <f>SUM(D55:D63)</f>
        <v>979171.47</v>
      </c>
      <c r="E54" s="28">
        <f>SUM(E55:E63)</f>
        <v>350000</v>
      </c>
      <c r="F54" s="28">
        <f>SUM(F55:F63)</f>
        <v>41979771.469999999</v>
      </c>
      <c r="H54" s="32"/>
    </row>
    <row r="55" spans="1:8" ht="28.5" customHeight="1" x14ac:dyDescent="0.25">
      <c r="A55" s="14" t="s">
        <v>50</v>
      </c>
      <c r="B55" s="14"/>
      <c r="C55" s="23">
        <v>400000</v>
      </c>
      <c r="D55" s="23">
        <f>[1]Hoja1!J25</f>
        <v>400000</v>
      </c>
      <c r="E55" s="23">
        <v>350000</v>
      </c>
      <c r="F55" s="20">
        <f>[1]Hoja1!A24+[1]Hoja1!A23+[1]Hoja1!J25</f>
        <v>2200000</v>
      </c>
      <c r="G55" s="17"/>
    </row>
    <row r="56" spans="1:8" ht="25.5" x14ac:dyDescent="0.25">
      <c r="A56" s="14" t="s">
        <v>51</v>
      </c>
      <c r="B56" s="14"/>
      <c r="C56" s="15"/>
      <c r="D56" s="15"/>
      <c r="E56" s="15"/>
      <c r="F56" s="19"/>
      <c r="G56" s="17"/>
    </row>
    <row r="57" spans="1:8" x14ac:dyDescent="0.25">
      <c r="A57" s="14" t="s">
        <v>52</v>
      </c>
      <c r="B57" s="14"/>
      <c r="C57" s="15"/>
      <c r="D57" s="15"/>
      <c r="E57" s="15"/>
      <c r="F57" s="19"/>
      <c r="G57" s="17"/>
    </row>
    <row r="58" spans="1:8" x14ac:dyDescent="0.25">
      <c r="A58" s="14" t="s">
        <v>53</v>
      </c>
      <c r="B58" s="14"/>
      <c r="C58" s="15"/>
      <c r="D58" s="15"/>
      <c r="E58" s="15"/>
      <c r="F58" s="20">
        <f>SUM([1]Hoja1!G20:G23)+[1]Hoja1!G24</f>
        <v>33435000</v>
      </c>
      <c r="G58" s="17"/>
    </row>
    <row r="59" spans="1:8" x14ac:dyDescent="0.25">
      <c r="A59" s="14" t="s">
        <v>54</v>
      </c>
      <c r="B59" s="14"/>
      <c r="C59" s="15"/>
      <c r="D59" s="15"/>
      <c r="E59" s="15"/>
      <c r="F59" s="19"/>
      <c r="G59" s="17"/>
    </row>
    <row r="60" spans="1:8" x14ac:dyDescent="0.25">
      <c r="A60" s="14" t="s">
        <v>55</v>
      </c>
      <c r="B60" s="14"/>
      <c r="C60" s="15"/>
      <c r="D60" s="15"/>
      <c r="E60" s="15"/>
      <c r="F60" s="19"/>
      <c r="G60" s="17"/>
    </row>
    <row r="61" spans="1:8" x14ac:dyDescent="0.25">
      <c r="A61" s="14" t="s">
        <v>56</v>
      </c>
      <c r="B61" s="14"/>
      <c r="C61" s="15"/>
      <c r="D61" s="15"/>
      <c r="E61" s="15"/>
      <c r="F61" s="19"/>
      <c r="G61" s="17"/>
    </row>
    <row r="62" spans="1:8" x14ac:dyDescent="0.25">
      <c r="A62" s="14" t="s">
        <v>57</v>
      </c>
      <c r="B62" s="14"/>
      <c r="C62" s="15"/>
      <c r="D62" s="15">
        <f>[1]Hoja1!C20+[1]Hoja1!A25+[1]Hoja1!A26</f>
        <v>579171.47</v>
      </c>
      <c r="E62" s="15"/>
      <c r="F62" s="20">
        <f>SUM([1]Hoja1!A20,[1]Hoja1!A22,[1]Hoja1!A25,[1]Hoja1!A26)</f>
        <v>6344771.4700000007</v>
      </c>
      <c r="G62" s="17"/>
    </row>
    <row r="63" spans="1:8" x14ac:dyDescent="0.25">
      <c r="A63" s="14" t="s">
        <v>58</v>
      </c>
      <c r="B63" s="14"/>
      <c r="C63" s="15"/>
      <c r="D63" s="15"/>
      <c r="E63" s="15"/>
      <c r="F63" s="19"/>
      <c r="G63" s="17"/>
    </row>
    <row r="64" spans="1:8" x14ac:dyDescent="0.25">
      <c r="A64" s="9" t="s">
        <v>59</v>
      </c>
      <c r="B64" s="9"/>
      <c r="C64" s="28">
        <f>SUM(C65:C68)</f>
        <v>15000000</v>
      </c>
      <c r="D64" s="28">
        <f>SUM(D65:D68)</f>
        <v>15000000</v>
      </c>
      <c r="E64" s="28">
        <f>SUM(E65:E68)</f>
        <v>0</v>
      </c>
      <c r="F64" s="28">
        <f>SUM(F65:F68)</f>
        <v>1290644070</v>
      </c>
      <c r="G64" s="17"/>
    </row>
    <row r="65" spans="1:8" x14ac:dyDescent="0.25">
      <c r="A65" s="14" t="s">
        <v>60</v>
      </c>
      <c r="B65" s="14"/>
      <c r="C65" s="15">
        <v>15000000</v>
      </c>
      <c r="D65" s="15"/>
      <c r="E65" s="15"/>
      <c r="F65" s="24">
        <f>SUM([1]Hoja1!B3:B10)</f>
        <v>1290644070</v>
      </c>
      <c r="G65" s="17"/>
    </row>
    <row r="66" spans="1:8" x14ac:dyDescent="0.25">
      <c r="A66" s="14" t="s">
        <v>61</v>
      </c>
      <c r="B66" s="14"/>
      <c r="C66" s="15"/>
      <c r="D66" s="15">
        <v>15000000</v>
      </c>
      <c r="E66" s="15"/>
      <c r="F66" s="23"/>
      <c r="G66" s="17"/>
    </row>
    <row r="67" spans="1:8" x14ac:dyDescent="0.25">
      <c r="A67" s="14" t="s">
        <v>62</v>
      </c>
      <c r="B67" s="14"/>
      <c r="C67" s="15"/>
      <c r="D67" s="15"/>
      <c r="E67" s="15"/>
      <c r="F67" s="23"/>
      <c r="G67" s="17"/>
    </row>
    <row r="68" spans="1:8" ht="25.5" x14ac:dyDescent="0.25">
      <c r="A68" s="14" t="s">
        <v>63</v>
      </c>
      <c r="B68" s="14"/>
      <c r="C68" s="15"/>
      <c r="D68" s="15"/>
      <c r="E68" s="15"/>
      <c r="F68" s="23"/>
    </row>
    <row r="69" spans="1:8" x14ac:dyDescent="0.25">
      <c r="A69" s="9" t="s">
        <v>64</v>
      </c>
      <c r="B69" s="9"/>
      <c r="C69" s="25"/>
      <c r="D69" s="25"/>
      <c r="E69" s="25">
        <f>SUM(E70:E71)</f>
        <v>0</v>
      </c>
      <c r="F69" s="33"/>
    </row>
    <row r="70" spans="1:8" x14ac:dyDescent="0.25">
      <c r="A70" s="14" t="s">
        <v>65</v>
      </c>
      <c r="B70" s="14"/>
      <c r="C70" s="15"/>
      <c r="D70" s="15"/>
      <c r="E70" s="15"/>
      <c r="F70" s="23"/>
    </row>
    <row r="71" spans="1:8" x14ac:dyDescent="0.25">
      <c r="A71" s="14" t="s">
        <v>66</v>
      </c>
      <c r="B71" s="14"/>
      <c r="C71" s="15"/>
      <c r="D71" s="15"/>
      <c r="E71" s="15"/>
      <c r="F71" s="23"/>
    </row>
    <row r="72" spans="1:8" x14ac:dyDescent="0.25">
      <c r="A72" s="9" t="s">
        <v>67</v>
      </c>
      <c r="B72" s="9"/>
      <c r="C72" s="25"/>
      <c r="D72" s="25"/>
      <c r="E72" s="25">
        <f>SUM(E73:E75)</f>
        <v>0</v>
      </c>
      <c r="F72" s="25"/>
    </row>
    <row r="73" spans="1:8" x14ac:dyDescent="0.25">
      <c r="A73" s="14" t="s">
        <v>68</v>
      </c>
      <c r="B73" s="14"/>
      <c r="C73" s="15"/>
      <c r="D73" s="15"/>
      <c r="E73" s="15"/>
      <c r="F73" s="23"/>
    </row>
    <row r="74" spans="1:8" x14ac:dyDescent="0.25">
      <c r="A74" s="14" t="s">
        <v>69</v>
      </c>
      <c r="B74" s="14"/>
      <c r="C74" s="15"/>
      <c r="D74" s="15"/>
      <c r="E74" s="15"/>
      <c r="F74" s="23"/>
    </row>
    <row r="75" spans="1:8" x14ac:dyDescent="0.25">
      <c r="A75" s="14" t="s">
        <v>70</v>
      </c>
      <c r="B75" s="14"/>
      <c r="C75" s="15"/>
      <c r="D75" s="15"/>
      <c r="E75" s="15"/>
      <c r="F75" s="15"/>
    </row>
    <row r="76" spans="1:8" customFormat="1" ht="15.75" thickBot="1" x14ac:dyDescent="0.3">
      <c r="A76" s="34" t="s">
        <v>71</v>
      </c>
      <c r="B76" s="34"/>
      <c r="C76" s="35">
        <f>+C72+C69+C64+C54+C46+C38+C28+C18+C12</f>
        <v>182566104</v>
      </c>
      <c r="D76" s="35">
        <f>D12+D18+D28+D38+D46+D54+D64</f>
        <v>197643180</v>
      </c>
      <c r="E76" s="35">
        <f>E12+E18+E28+E54+E64+E69+E72</f>
        <v>30619999.999999996</v>
      </c>
      <c r="F76" s="35">
        <f>+F72+F69+F64+F54+F46+F38+F28+F18+F12</f>
        <v>1638577616.5540001</v>
      </c>
      <c r="G76" s="36"/>
      <c r="H76" s="26"/>
    </row>
    <row r="77" spans="1:8" customFormat="1" ht="15.75" thickTop="1" x14ac:dyDescent="0.25">
      <c r="A77" s="37"/>
      <c r="B77" s="37"/>
      <c r="C77" s="38"/>
      <c r="D77" s="38"/>
      <c r="E77" s="38"/>
      <c r="F77" s="38">
        <f>F76-F65</f>
        <v>347933546.55400014</v>
      </c>
      <c r="H77" s="26"/>
    </row>
    <row r="79" spans="1:8" x14ac:dyDescent="0.25">
      <c r="A79" s="41"/>
    </row>
    <row r="80" spans="1:8" x14ac:dyDescent="0.25">
      <c r="A80" s="42"/>
      <c r="E80" s="43"/>
    </row>
    <row r="81" spans="1:4" x14ac:dyDescent="0.25">
      <c r="A81" s="41"/>
    </row>
    <row r="82" spans="1:4" x14ac:dyDescent="0.25">
      <c r="A82" s="44"/>
    </row>
    <row r="83" spans="1:4" x14ac:dyDescent="0.25">
      <c r="A83" s="44"/>
    </row>
    <row r="89" spans="1:4" x14ac:dyDescent="0.25">
      <c r="D89" s="40" t="s">
        <v>72</v>
      </c>
    </row>
  </sheetData>
  <mergeCells count="4">
    <mergeCell ref="A6:F6"/>
    <mergeCell ref="A7:F7"/>
    <mergeCell ref="A8:F8"/>
    <mergeCell ref="D11:E11"/>
  </mergeCells>
  <pageMargins left="1.1812499999999999" right="0.70833333333333304" top="0.35416666666666702" bottom="0.55138888888888904" header="0.51180555555555496" footer="0.51180555555555496"/>
  <pageSetup paperSize="5" scale="70"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507007 (2)</vt:lpstr>
      <vt:lpstr>'507007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Felix Ramirez</dc:creator>
  <cp:lastModifiedBy>admin</cp:lastModifiedBy>
  <dcterms:created xsi:type="dcterms:W3CDTF">2022-10-17T16:26:59Z</dcterms:created>
  <dcterms:modified xsi:type="dcterms:W3CDTF">2022-10-17T17:22:10Z</dcterms:modified>
</cp:coreProperties>
</file>